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T:\=Creative\Website\Website Blog Posts\School Finance\2026\10_October\"/>
    </mc:Choice>
  </mc:AlternateContent>
  <xr:revisionPtr revIDLastSave="0" documentId="8_{4D15506F-07E6-45BD-AAEF-E2EF621E4CFA}" xr6:coauthVersionLast="47" xr6:coauthVersionMax="47" xr10:uidLastSave="{00000000-0000-0000-0000-000000000000}"/>
  <bookViews>
    <workbookView xWindow="-110" yWindow="-110" windowWidth="19420" windowHeight="11500" activeTab="1" xr2:uid="{5FE2175D-FCFD-44F0-A44C-54ABC01BA7E1}"/>
  </bookViews>
  <sheets>
    <sheet name="Average" sheetId="1" r:id="rId1"/>
    <sheet name="Budget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9" i="2" l="1"/>
  <c r="Q8" i="2"/>
  <c r="Q7" i="2"/>
  <c r="P11" i="2"/>
  <c r="L7" i="2"/>
  <c r="L8" i="2"/>
  <c r="T8" i="2" s="1"/>
  <c r="L9" i="2"/>
  <c r="L6" i="2"/>
  <c r="T6" i="2" s="1"/>
  <c r="H11" i="2"/>
  <c r="D11" i="2"/>
  <c r="E7" i="2"/>
  <c r="E8" i="2"/>
  <c r="E9" i="2"/>
  <c r="B11" i="2"/>
  <c r="BL11" i="2"/>
  <c r="BG11" i="2"/>
  <c r="BB11" i="2"/>
  <c r="AW11" i="2"/>
  <c r="AR11" i="2"/>
  <c r="AM11" i="2"/>
  <c r="AH11" i="2"/>
  <c r="AC11" i="2"/>
  <c r="X11" i="2"/>
  <c r="P5" i="1"/>
  <c r="L7" i="1"/>
  <c r="Q7" i="1"/>
  <c r="P8" i="1"/>
  <c r="J10" i="1"/>
  <c r="O10" i="1"/>
  <c r="G6" i="1"/>
  <c r="G7" i="1"/>
  <c r="G8" i="1"/>
  <c r="G5" i="1"/>
  <c r="L5" i="1" s="1"/>
  <c r="BE6" i="1"/>
  <c r="AE6" i="1" s="1"/>
  <c r="BE7" i="1"/>
  <c r="U7" i="1" s="1"/>
  <c r="BE8" i="1"/>
  <c r="AE8" i="1" s="1"/>
  <c r="BE5" i="1"/>
  <c r="BD5" i="1" s="1"/>
  <c r="E10" i="1"/>
  <c r="T10" i="1"/>
  <c r="Y10" i="1"/>
  <c r="AD10" i="1"/>
  <c r="AI10" i="1"/>
  <c r="AN10" i="1"/>
  <c r="AS10" i="1"/>
  <c r="AX10" i="1"/>
  <c r="BC10" i="1"/>
  <c r="B10" i="1"/>
  <c r="M5" i="1" l="1"/>
  <c r="Q5" i="1"/>
  <c r="R5" i="1" s="1"/>
  <c r="V7" i="1"/>
  <c r="AA7" i="1" s="1"/>
  <c r="AF7" i="1" s="1"/>
  <c r="AK7" i="1" s="1"/>
  <c r="AP7" i="1" s="1"/>
  <c r="AU7" i="1" s="1"/>
  <c r="AZ7" i="1" s="1"/>
  <c r="P6" i="1"/>
  <c r="K7" i="1"/>
  <c r="L8" i="1"/>
  <c r="K5" i="1"/>
  <c r="O6" i="2" s="1"/>
  <c r="O11" i="2" s="1"/>
  <c r="R7" i="1"/>
  <c r="V5" i="1"/>
  <c r="AA5" i="1" s="1"/>
  <c r="AF5" i="1" s="1"/>
  <c r="L6" i="1"/>
  <c r="K8" i="1"/>
  <c r="M9" i="2"/>
  <c r="Q11" i="2"/>
  <c r="E11" i="2"/>
  <c r="T9" i="2"/>
  <c r="L11" i="2"/>
  <c r="T7" i="2"/>
  <c r="Z9" i="2"/>
  <c r="Z8" i="2"/>
  <c r="Z7" i="2"/>
  <c r="K6" i="1"/>
  <c r="BA7" i="1"/>
  <c r="P7" i="1"/>
  <c r="M7" i="1"/>
  <c r="L10" i="1"/>
  <c r="W5" i="1"/>
  <c r="AL7" i="1"/>
  <c r="H5" i="1"/>
  <c r="K6" i="2" s="1"/>
  <c r="M6" i="2" s="1"/>
  <c r="AB7" i="1"/>
  <c r="H7" i="1"/>
  <c r="K8" i="2" s="1"/>
  <c r="M8" i="2" s="1"/>
  <c r="AV7" i="1"/>
  <c r="H8" i="1"/>
  <c r="K9" i="2" s="1"/>
  <c r="S9" i="2" s="1"/>
  <c r="AQ7" i="1"/>
  <c r="H6" i="1"/>
  <c r="K7" i="2" s="1"/>
  <c r="S7" i="2" s="1"/>
  <c r="U7" i="2" s="1"/>
  <c r="W7" i="1"/>
  <c r="G10" i="1"/>
  <c r="C7" i="1"/>
  <c r="C5" i="1"/>
  <c r="C6" i="2" s="1"/>
  <c r="C11" i="2" s="1"/>
  <c r="F5" i="1"/>
  <c r="G6" i="2" s="1"/>
  <c r="I6" i="2" s="1"/>
  <c r="U5" i="1"/>
  <c r="Z5" i="1"/>
  <c r="BD7" i="1"/>
  <c r="AT7" i="1"/>
  <c r="AY7" i="1"/>
  <c r="AY6" i="1"/>
  <c r="AO7" i="1"/>
  <c r="AJ7" i="1"/>
  <c r="AE5" i="1"/>
  <c r="AJ5" i="1"/>
  <c r="AJ6" i="1"/>
  <c r="AO5" i="1"/>
  <c r="AT5" i="1"/>
  <c r="F7" i="1"/>
  <c r="G8" i="2" s="1"/>
  <c r="I8" i="2" s="1"/>
  <c r="AY5" i="1"/>
  <c r="Z7" i="1"/>
  <c r="AE7" i="1"/>
  <c r="F8" i="1"/>
  <c r="G9" i="2" s="1"/>
  <c r="I9" i="2" s="1"/>
  <c r="AY8" i="1"/>
  <c r="AT8" i="1"/>
  <c r="AO8" i="1"/>
  <c r="U8" i="1"/>
  <c r="AJ8" i="1"/>
  <c r="Z8" i="1"/>
  <c r="BD8" i="1"/>
  <c r="C8" i="1"/>
  <c r="Z6" i="1"/>
  <c r="BE10" i="1"/>
  <c r="AT6" i="1"/>
  <c r="C6" i="1"/>
  <c r="U6" i="1"/>
  <c r="BD6" i="1"/>
  <c r="AO6" i="1"/>
  <c r="F6" i="1"/>
  <c r="G7" i="2" s="1"/>
  <c r="G11" i="2" s="1"/>
  <c r="I11" i="2" s="1"/>
  <c r="E6" i="2" l="1"/>
  <c r="BN7" i="2"/>
  <c r="AN7" i="2" s="1"/>
  <c r="I7" i="2"/>
  <c r="BN9" i="2"/>
  <c r="BC9" i="2" s="1"/>
  <c r="M7" i="2"/>
  <c r="BN8" i="2"/>
  <c r="BC8" i="2" s="1"/>
  <c r="T11" i="2"/>
  <c r="M6" i="1"/>
  <c r="Q6" i="1"/>
  <c r="AK5" i="1"/>
  <c r="AG5" i="1"/>
  <c r="Q6" i="2"/>
  <c r="Z6" i="2" s="1"/>
  <c r="K11" i="2"/>
  <c r="Q8" i="1"/>
  <c r="M8" i="1"/>
  <c r="S8" i="2"/>
  <c r="U8" i="2" s="1"/>
  <c r="AB5" i="1"/>
  <c r="U9" i="2"/>
  <c r="AG7" i="1"/>
  <c r="BN6" i="2"/>
  <c r="Y6" i="2" s="1"/>
  <c r="S6" i="2"/>
  <c r="U6" i="2" s="1"/>
  <c r="AX9" i="2"/>
  <c r="BM9" i="2"/>
  <c r="AN9" i="2"/>
  <c r="BH9" i="2"/>
  <c r="AD9" i="2"/>
  <c r="Y9" i="2"/>
  <c r="Y8" i="2"/>
  <c r="BM8" i="2"/>
  <c r="AS8" i="2"/>
  <c r="AN8" i="2"/>
  <c r="M11" i="2"/>
  <c r="AI7" i="2"/>
  <c r="AS7" i="2"/>
  <c r="Y7" i="2"/>
  <c r="AI9" i="2"/>
  <c r="AA9" i="2"/>
  <c r="AS9" i="2"/>
  <c r="Z11" i="2"/>
  <c r="AD7" i="2"/>
  <c r="BN11" i="2"/>
  <c r="BM11" i="2" s="1"/>
  <c r="AX7" i="2"/>
  <c r="BH7" i="2"/>
  <c r="BC7" i="2"/>
  <c r="BM7" i="2"/>
  <c r="AE9" i="2"/>
  <c r="AJ9" i="2" s="1"/>
  <c r="AE7" i="2"/>
  <c r="AA7" i="2"/>
  <c r="AE8" i="2"/>
  <c r="AA8" i="2"/>
  <c r="AJ10" i="1"/>
  <c r="P10" i="1"/>
  <c r="K10" i="1"/>
  <c r="M10" i="1"/>
  <c r="Q10" i="1"/>
  <c r="R10" i="1" s="1"/>
  <c r="H10" i="1"/>
  <c r="BF7" i="1"/>
  <c r="BF5" i="1"/>
  <c r="BF8" i="1"/>
  <c r="C10" i="1"/>
  <c r="Z10" i="1"/>
  <c r="AO10" i="1"/>
  <c r="U10" i="1"/>
  <c r="AT10" i="1"/>
  <c r="BD10" i="1"/>
  <c r="BF6" i="1"/>
  <c r="AY10" i="1"/>
  <c r="F10" i="1"/>
  <c r="AE10" i="1"/>
  <c r="AN6" i="2" l="1"/>
  <c r="AX8" i="2"/>
  <c r="AX6" i="2"/>
  <c r="AI8" i="2"/>
  <c r="BH6" i="2"/>
  <c r="BH8" i="2"/>
  <c r="BO8" i="2" s="1"/>
  <c r="AD8" i="2"/>
  <c r="S11" i="2"/>
  <c r="U11" i="2" s="1"/>
  <c r="AI6" i="2"/>
  <c r="AP5" i="1"/>
  <c r="AL5" i="1"/>
  <c r="R6" i="1"/>
  <c r="V6" i="1"/>
  <c r="R8" i="1"/>
  <c r="V8" i="1"/>
  <c r="AD6" i="2"/>
  <c r="AS6" i="2"/>
  <c r="BC6" i="2"/>
  <c r="BM6" i="2"/>
  <c r="BO9" i="2"/>
  <c r="BC11" i="2"/>
  <c r="AN11" i="2"/>
  <c r="BH11" i="2"/>
  <c r="AI11" i="2"/>
  <c r="AD11" i="2"/>
  <c r="AS11" i="2"/>
  <c r="Y11" i="2"/>
  <c r="AX11" i="2"/>
  <c r="BO7" i="2"/>
  <c r="AF9" i="2"/>
  <c r="AK9" i="2"/>
  <c r="AO9" i="2"/>
  <c r="AA6" i="2"/>
  <c r="AE6" i="2"/>
  <c r="AF8" i="2"/>
  <c r="AJ8" i="2"/>
  <c r="AJ7" i="2"/>
  <c r="AF7" i="2"/>
  <c r="AE11" i="2"/>
  <c r="AA11" i="2"/>
  <c r="V10" i="1"/>
  <c r="BF10" i="1"/>
  <c r="BO11" i="2" l="1"/>
  <c r="BO6" i="2"/>
  <c r="AA8" i="1"/>
  <c r="W8" i="1"/>
  <c r="AA6" i="1"/>
  <c r="W6" i="1"/>
  <c r="AU5" i="1"/>
  <c r="AQ5" i="1"/>
  <c r="AF11" i="2"/>
  <c r="AJ11" i="2"/>
  <c r="AO7" i="2"/>
  <c r="AK7" i="2"/>
  <c r="AO8" i="2"/>
  <c r="AK8" i="2"/>
  <c r="AF6" i="2"/>
  <c r="AJ6" i="2"/>
  <c r="AT9" i="2"/>
  <c r="AP9" i="2"/>
  <c r="AA10" i="1"/>
  <c r="W10" i="1"/>
  <c r="AZ5" i="1" l="1"/>
  <c r="BA5" i="1" s="1"/>
  <c r="AV5" i="1"/>
  <c r="AF6" i="1"/>
  <c r="AB6" i="1"/>
  <c r="AF8" i="1"/>
  <c r="AB8" i="1"/>
  <c r="AT8" i="2"/>
  <c r="AP8" i="2"/>
  <c r="AY9" i="2"/>
  <c r="AU9" i="2"/>
  <c r="AO6" i="2"/>
  <c r="AK6" i="2"/>
  <c r="AT7" i="2"/>
  <c r="AP7" i="2"/>
  <c r="AO11" i="2"/>
  <c r="AK11" i="2"/>
  <c r="AF10" i="1"/>
  <c r="AB10" i="1"/>
  <c r="AK6" i="1" l="1"/>
  <c r="AG6" i="1"/>
  <c r="AK8" i="1"/>
  <c r="AG8" i="1"/>
  <c r="AT11" i="2"/>
  <c r="AP11" i="2"/>
  <c r="AY7" i="2"/>
  <c r="AU7" i="2"/>
  <c r="AT6" i="2"/>
  <c r="AP6" i="2"/>
  <c r="BD9" i="2"/>
  <c r="AZ9" i="2"/>
  <c r="AY8" i="2"/>
  <c r="AU8" i="2"/>
  <c r="AK10" i="1"/>
  <c r="AG10" i="1"/>
  <c r="AP8" i="1" l="1"/>
  <c r="AL8" i="1"/>
  <c r="AP6" i="1"/>
  <c r="AL6" i="1"/>
  <c r="AZ8" i="2"/>
  <c r="BD8" i="2"/>
  <c r="BE9" i="2"/>
  <c r="BI9" i="2"/>
  <c r="BJ9" i="2" s="1"/>
  <c r="AU6" i="2"/>
  <c r="AY6" i="2"/>
  <c r="AZ7" i="2"/>
  <c r="BD7" i="2"/>
  <c r="AU11" i="2"/>
  <c r="AY11" i="2"/>
  <c r="AP10" i="1"/>
  <c r="AL10" i="1"/>
  <c r="AU6" i="1" l="1"/>
  <c r="AQ6" i="1"/>
  <c r="AU8" i="1"/>
  <c r="AQ8" i="1"/>
  <c r="BD11" i="2"/>
  <c r="AZ11" i="2"/>
  <c r="BI7" i="2"/>
  <c r="BJ7" i="2" s="1"/>
  <c r="BE7" i="2"/>
  <c r="BD6" i="2"/>
  <c r="AZ6" i="2"/>
  <c r="BI8" i="2"/>
  <c r="BJ8" i="2" s="1"/>
  <c r="BE8" i="2"/>
  <c r="AU10" i="1"/>
  <c r="AQ10" i="1"/>
  <c r="AZ8" i="1" l="1"/>
  <c r="BA8" i="1" s="1"/>
  <c r="AV8" i="1"/>
  <c r="AZ6" i="1"/>
  <c r="BA6" i="1" s="1"/>
  <c r="AV6" i="1"/>
  <c r="BI6" i="2"/>
  <c r="BJ6" i="2" s="1"/>
  <c r="BE6" i="2"/>
  <c r="BI11" i="2"/>
  <c r="BJ11" i="2" s="1"/>
  <c r="BE11" i="2"/>
  <c r="AZ10" i="1"/>
  <c r="BA10" i="1" s="1"/>
  <c r="AV10" i="1"/>
</calcChain>
</file>

<file path=xl/sharedStrings.xml><?xml version="1.0" encoding="utf-8"?>
<sst xmlns="http://schemas.openxmlformats.org/spreadsheetml/2006/main" count="115" uniqueCount="34">
  <si>
    <t>Function 51 - Facility Maintenance and Operations</t>
  </si>
  <si>
    <t>Utilities</t>
  </si>
  <si>
    <t>Materials and Supplies</t>
  </si>
  <si>
    <t>Capital Outlay</t>
  </si>
  <si>
    <t>Other</t>
  </si>
  <si>
    <t>September</t>
  </si>
  <si>
    <t>October</t>
  </si>
  <si>
    <t>November</t>
  </si>
  <si>
    <t>December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</si>
  <si>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</si>
  <si>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</si>
  <si>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</si>
  <si>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</si>
  <si>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</si>
  <si>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</si>
  <si>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</si>
  <si>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</si>
  <si>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Total</t>
  </si>
  <si>
    <t>Summer heat</t>
  </si>
  <si>
    <t>Cleaning while schools closed</t>
  </si>
  <si>
    <t>Summer Cleaning</t>
  </si>
  <si>
    <t>Month</t>
  </si>
  <si>
    <t>YTD</t>
  </si>
  <si>
    <t>Average of fiscal years 2021 through 2025</t>
  </si>
  <si>
    <t>Annual update of HVAC systems</t>
  </si>
  <si>
    <t>February - Boiler system major repair removed from 2023 financials</t>
  </si>
  <si>
    <t>2025/2026 Budget</t>
  </si>
  <si>
    <t>New electrical contract</t>
  </si>
  <si>
    <t>Projected</t>
  </si>
  <si>
    <t>Actual</t>
  </si>
  <si>
    <t>Variance</t>
  </si>
  <si>
    <t>Monthly</t>
  </si>
  <si>
    <t>Budget to Actual based on expected expenditures</t>
  </si>
  <si>
    <t>Irrigation well colapsed - emergency repair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</si>
</sst>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3">
    <xf numFmtId="0" fontId="0" fillId="0" borderId="0" xfId="0"/>
    <xf numFmtId="0" fontId="0" fillId="0" borderId="0" xfId="0" applyAlignment="1">
      <alignment horizontal="center"/>
    </xf>
    <xf numFmtId="164" fontId="0" fillId="0" borderId="0" xfId="1" applyNumberFormat="1" applyFont="1"/>
    <xf numFmtId="9" fontId="0" fillId="0" borderId="0" xfId="2" applyFont="1" applyAlignment="1">
      <alignment horizontal="center"/>
    </xf>
    <xf numFmtId="164" fontId="0" fillId="2" borderId="0" xfId="1" applyNumberFormat="1" applyFont="1" applyFill="1"/>
    <xf numFmtId="0" fontId="0" fillId="2" borderId="0" xfId="0" applyFill="1"/>
    <xf numFmtId="164" fontId="0" fillId="3" borderId="0" xfId="1" applyNumberFormat="1" applyFont="1" applyFill="1"/>
    <xf numFmtId="0" fontId="0" fillId="3" borderId="0" xfId="0" applyFill="1"/>
    <xf numFmtId="164" fontId="0" fillId="4" borderId="0" xfId="1" applyNumberFormat="1" applyFont="1" applyFill="1"/>
    <xf numFmtId="0" fontId="0" fillId="4" borderId="0" xfId="0" applyFill="1"/>
    <xf numFmtId="164" fontId="0" fillId="0" borderId="0" xfId="2" applyNumberFormat="1" applyFont="1" applyAlignment="1">
      <alignment horizontal="center"/>
    </xf>
    <xf numFmtId="0" fontId="0" fillId="5" borderId="0" xfId="0" applyFill="1" applyAlignment="1">
      <alignment horizontal="center"/>
    </xf>
    <xf numFmtId="9" fontId="0" fillId="5" borderId="0" xfId="2" applyFont="1" applyFill="1" applyAlignment="1">
      <alignment horizontal="center"/>
    </xf>
    <xf numFmtId="164" fontId="0" fillId="5" borderId="0" xfId="2" applyNumberFormat="1" applyFont="1" applyFill="1" applyAlignment="1">
      <alignment horizontal="center"/>
    </xf>
    <xf numFmtId="164" fontId="0" fillId="0" borderId="0" xfId="1" applyNumberFormat="1" applyFont="1" applyFill="1"/>
    <xf numFmtId="164" fontId="0" fillId="0" borderId="0" xfId="1" applyNumberFormat="1" applyFont="1" applyAlignment="1">
      <alignment horizontal="center"/>
    </xf>
    <xf numFmtId="0" fontId="0" fillId="5" borderId="0" xfId="0" applyFill="1"/>
    <xf numFmtId="164" fontId="0" fillId="5" borderId="0" xfId="1" applyNumberFormat="1" applyFont="1" applyFill="1" applyAlignment="1">
      <alignment horizontal="center"/>
    </xf>
    <xf numFmtId="0" fontId="2" fillId="0" borderId="0" xfId="0" applyFont="1"/>
    <xf numFmtId="164" fontId="0" fillId="3" borderId="0" xfId="2" applyNumberFormat="1" applyFont="1" applyFill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9" fontId="0" fillId="2" borderId="0" xfId="2" applyFont="1" applyFill="1" applyAlignment="1">
      <alignment horizontal="center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088DC-3561-42F4-9294-54940CCAAB28}">
  <dimension ref="A1:BF15"/>
  <sheetViews>
    <sheetView workbookViewId="0">
      <pane xSplit="1" ySplit="2" topLeftCell="G3" activePane="bottomRight" state="frozen"/>
      <selection pane="topRight" activeCell="B1" sqref="B1"/>
      <selection pane="bottomLeft" activeCell="A3" sqref="A3"/>
      <selection pane="bottomRight" activeCell="AQ6" sqref="AQ6"/>
    </sheetView>
  </sheetViews>
  <sheetFormatPr defaultRowHeight="14.5" x14ac:dyDescent="0.35"/>
  <cols>
    <col min="1" max="1" width="20.1796875" customWidth="1"/>
    <col min="2" max="2" width="12.08984375" bestFit="1" customWidth="1"/>
    <col min="5" max="5" width="11.08984375" bestFit="1" customWidth="1"/>
    <col min="7" max="7" width="9.54296875" bestFit="1" customWidth="1"/>
    <col min="8" max="9" width="9.54296875" customWidth="1"/>
    <col min="10" max="10" width="10.08984375" bestFit="1" customWidth="1"/>
    <col min="12" max="12" width="9.54296875" bestFit="1" customWidth="1"/>
    <col min="13" max="14" width="9.54296875" customWidth="1"/>
    <col min="15" max="15" width="11.08984375" bestFit="1" customWidth="1"/>
    <col min="17" max="17" width="11" bestFit="1" customWidth="1"/>
    <col min="18" max="19" width="11" customWidth="1"/>
    <col min="20" max="20" width="10.08984375" bestFit="1" customWidth="1"/>
    <col min="22" max="22" width="11" bestFit="1" customWidth="1"/>
    <col min="23" max="24" width="11" customWidth="1"/>
    <col min="25" max="25" width="12.54296875" customWidth="1"/>
    <col min="27" max="27" width="11" bestFit="1" customWidth="1"/>
    <col min="28" max="29" width="11" customWidth="1"/>
    <col min="30" max="30" width="10.08984375" bestFit="1" customWidth="1"/>
    <col min="32" max="32" width="11" bestFit="1" customWidth="1"/>
    <col min="33" max="34" width="11" customWidth="1"/>
    <col min="35" max="35" width="11.08984375" bestFit="1" customWidth="1"/>
    <col min="37" max="37" width="11" bestFit="1" customWidth="1"/>
    <col min="38" max="39" width="11" customWidth="1"/>
    <col min="40" max="40" width="11.08984375" bestFit="1" customWidth="1"/>
    <col min="42" max="42" width="11" bestFit="1" customWidth="1"/>
    <col min="43" max="44" width="11" customWidth="1"/>
    <col min="45" max="45" width="11.08984375" bestFit="1" customWidth="1"/>
    <col min="47" max="47" width="11" bestFit="1" customWidth="1"/>
    <col min="48" max="49" width="11" customWidth="1"/>
    <col min="50" max="50" width="11.08984375" bestFit="1" customWidth="1"/>
    <col min="52" max="52" width="11" bestFit="1" customWidth="1"/>
    <col min="53" max="54" width="11" customWidth="1"/>
    <col min="55" max="55" width="11.08984375" bestFit="1" customWidth="1"/>
    <col min="57" max="57" width="12.08984375" bestFit="1" customWidth="1"/>
  </cols>
  <sheetData>
    <row r="1" spans="1:58" x14ac:dyDescent="0.35">
      <c r="A1" t="s">
        <v>0</v>
      </c>
    </row>
    <row r="2" spans="1:58" x14ac:dyDescent="0.35">
      <c r="A2" t="s">
        <v>23</v>
      </c>
    </row>
    <row r="3" spans="1:58" s="1" customFormat="1" x14ac:dyDescent="0.35">
      <c r="B3" s="20" t="s">
        <v>5</v>
      </c>
      <c r="C3" s="20"/>
      <c r="D3" s="11"/>
      <c r="E3" s="20" t="s">
        <v>6</v>
      </c>
      <c r="F3" s="20"/>
      <c r="G3" s="20"/>
      <c r="H3" s="20"/>
      <c r="I3" s="11"/>
      <c r="J3" s="20" t="s">
        <v>7</v>
      </c>
      <c r="K3" s="20"/>
      <c r="L3" s="20"/>
      <c r="M3" s="20"/>
      <c r="N3" s="11"/>
      <c r="O3" s="20" t="s">
        <v>8</v>
      </c>
      <c r="P3" s="20"/>
      <c r="Q3" s="20"/>
      <c r="R3" s="20"/>
      <c r="S3" s="11"/>
      <c r="T3" s="1" t="s">
        <v>9</v>
      </c>
      <c r="X3" s="11"/>
      <c r="Y3" s="20" t="s">
        <v>10</v>
      </c>
      <c r="Z3" s="20"/>
      <c r="AA3" s="20"/>
      <c r="AB3" s="20"/>
      <c r="AC3" s="11"/>
      <c r="AD3" s="20" t="s">
        <v>11</v>
      </c>
      <c r="AE3" s="20"/>
      <c r="AF3" s="20"/>
      <c r="AG3" s="20"/>
      <c r="AH3" s="11"/>
      <c r="AI3" s="20" t="s">
        <v>12</v>
      </c>
      <c r="AJ3" s="20"/>
      <c r="AK3" s="20"/>
      <c r="AL3" s="20"/>
      <c r="AM3" s="11"/>
      <c r="AN3" s="20" t="s">
        <v>13</v>
      </c>
      <c r="AO3" s="20"/>
      <c r="AP3" s="20"/>
      <c r="AQ3" s="20"/>
      <c r="AR3" s="11"/>
      <c r="AS3" s="20" t="s">
        <v>14</v>
      </c>
      <c r="AT3" s="20"/>
      <c r="AU3" s="20"/>
      <c r="AV3" s="20"/>
      <c r="AW3" s="11"/>
      <c r="AX3" s="20" t="s">
        <v>15</v>
      </c>
      <c r="AY3" s="20"/>
      <c r="AZ3" s="20"/>
      <c r="BA3" s="20"/>
      <c r="BB3" s="11"/>
      <c r="BC3" s="20" t="s">
        <v>16</v>
      </c>
      <c r="BD3" s="20"/>
      <c r="BE3" s="20" t="s">
        <v>17</v>
      </c>
      <c r="BF3" s="20"/>
    </row>
    <row r="4" spans="1:58" s="1" customFormat="1" x14ac:dyDescent="0.35">
      <c r="D4" s="11"/>
      <c r="E4" s="20" t="s">
        <v>21</v>
      </c>
      <c r="F4" s="20"/>
      <c r="G4" s="20" t="s">
        <v>22</v>
      </c>
      <c r="H4" s="20"/>
      <c r="I4" s="11"/>
      <c r="J4" s="20" t="s">
        <v>21</v>
      </c>
      <c r="K4" s="20"/>
      <c r="L4" s="20" t="s">
        <v>22</v>
      </c>
      <c r="M4" s="20"/>
      <c r="N4" s="11"/>
      <c r="O4" s="20" t="s">
        <v>21</v>
      </c>
      <c r="P4" s="20"/>
      <c r="Q4" s="20" t="s">
        <v>22</v>
      </c>
      <c r="R4" s="20"/>
      <c r="S4" s="11"/>
      <c r="T4" s="20" t="s">
        <v>21</v>
      </c>
      <c r="U4" s="20"/>
      <c r="V4" s="1" t="s">
        <v>22</v>
      </c>
      <c r="X4" s="11"/>
      <c r="Y4" s="20" t="s">
        <v>21</v>
      </c>
      <c r="Z4" s="20"/>
      <c r="AA4" s="20" t="s">
        <v>22</v>
      </c>
      <c r="AB4" s="20"/>
      <c r="AC4" s="11"/>
      <c r="AD4" s="20" t="s">
        <v>21</v>
      </c>
      <c r="AE4" s="20"/>
      <c r="AF4" s="20" t="s">
        <v>22</v>
      </c>
      <c r="AG4" s="20"/>
      <c r="AH4" s="11"/>
      <c r="AI4" s="20" t="s">
        <v>21</v>
      </c>
      <c r="AJ4" s="20"/>
      <c r="AK4" s="20" t="s">
        <v>22</v>
      </c>
      <c r="AL4" s="20"/>
      <c r="AM4" s="11"/>
      <c r="AN4" s="20" t="s">
        <v>21</v>
      </c>
      <c r="AO4" s="20"/>
      <c r="AP4" s="20" t="s">
        <v>22</v>
      </c>
      <c r="AQ4" s="20"/>
      <c r="AR4" s="11"/>
      <c r="AS4" s="20" t="s">
        <v>21</v>
      </c>
      <c r="AT4" s="20"/>
      <c r="AU4" s="20" t="s">
        <v>22</v>
      </c>
      <c r="AV4" s="20"/>
      <c r="AW4" s="11"/>
      <c r="AX4" s="20" t="s">
        <v>21</v>
      </c>
      <c r="AY4" s="20"/>
      <c r="AZ4" s="20" t="s">
        <v>22</v>
      </c>
      <c r="BA4" s="20"/>
      <c r="BB4" s="11"/>
      <c r="BC4" s="20" t="s">
        <v>21</v>
      </c>
      <c r="BD4" s="20"/>
      <c r="BE4" s="20" t="s">
        <v>22</v>
      </c>
      <c r="BF4" s="20"/>
    </row>
    <row r="5" spans="1:58" s="2" customFormat="1" x14ac:dyDescent="0.35">
      <c r="A5" s="2" t="s">
        <v>2</v>
      </c>
      <c r="B5" s="2">
        <v>25000</v>
      </c>
      <c r="C5" s="3">
        <f>B5/$BE5</f>
        <v>0.13758943313153549</v>
      </c>
      <c r="D5" s="12"/>
      <c r="E5" s="2">
        <v>15000</v>
      </c>
      <c r="F5" s="3">
        <f>E5/$BE5</f>
        <v>8.2553659878921298E-2</v>
      </c>
      <c r="G5" s="10">
        <f>B5+E5</f>
        <v>40000</v>
      </c>
      <c r="H5" s="3">
        <f>G5/$BE5</f>
        <v>0.22014309301045679</v>
      </c>
      <c r="I5" s="13"/>
      <c r="J5" s="2">
        <v>8500</v>
      </c>
      <c r="K5" s="3">
        <f>J5/$BE5</f>
        <v>4.6780407264722067E-2</v>
      </c>
      <c r="L5" s="10">
        <f>G5+J5</f>
        <v>48500</v>
      </c>
      <c r="M5" s="3">
        <f>L5/$BE5</f>
        <v>0.26692350027517886</v>
      </c>
      <c r="N5" s="13"/>
      <c r="O5" s="2">
        <v>15000</v>
      </c>
      <c r="P5" s="3">
        <f>O5/$BE5</f>
        <v>8.2553659878921298E-2</v>
      </c>
      <c r="Q5" s="10">
        <f>L5+O5</f>
        <v>63500</v>
      </c>
      <c r="R5" s="3">
        <f>Q5/$BE5</f>
        <v>0.34947716015410019</v>
      </c>
      <c r="S5" s="13"/>
      <c r="T5" s="2">
        <v>6400</v>
      </c>
      <c r="U5" s="3">
        <f>T5/$BE5</f>
        <v>3.5222894881673086E-2</v>
      </c>
      <c r="V5" s="10">
        <f>Q5+T5</f>
        <v>69900</v>
      </c>
      <c r="W5" s="3">
        <f>V5/$BE5</f>
        <v>0.38470005503577326</v>
      </c>
      <c r="X5" s="13"/>
      <c r="Y5" s="2">
        <v>3600</v>
      </c>
      <c r="Z5" s="3">
        <f>Y5/$BE5</f>
        <v>1.981287837094111E-2</v>
      </c>
      <c r="AA5" s="10">
        <f>V5+Y5</f>
        <v>73500</v>
      </c>
      <c r="AB5" s="3">
        <f>AA5/$BE5</f>
        <v>0.40451293340671435</v>
      </c>
      <c r="AC5" s="13"/>
      <c r="AD5" s="2">
        <v>7200</v>
      </c>
      <c r="AE5" s="3">
        <f>AD5/$BE5</f>
        <v>3.962575674188222E-2</v>
      </c>
      <c r="AF5" s="10">
        <f>AA5+AD5</f>
        <v>80700</v>
      </c>
      <c r="AG5" s="3">
        <f>AF5/$BE5</f>
        <v>0.44413869014859658</v>
      </c>
      <c r="AH5" s="13"/>
      <c r="AI5" s="2">
        <v>32000</v>
      </c>
      <c r="AJ5" s="3">
        <f>AI5/$BE5</f>
        <v>0.17611447440836545</v>
      </c>
      <c r="AK5" s="10">
        <f>AF5+AI5</f>
        <v>112700</v>
      </c>
      <c r="AL5" s="3">
        <f>AK5/$BE5</f>
        <v>0.620253164556962</v>
      </c>
      <c r="AM5" s="13"/>
      <c r="AN5" s="2">
        <v>22000</v>
      </c>
      <c r="AO5" s="3">
        <f>AN5/$BE5</f>
        <v>0.12107870115575124</v>
      </c>
      <c r="AP5" s="10">
        <f>AK5+AN5</f>
        <v>134700</v>
      </c>
      <c r="AQ5" s="3">
        <f>AP5/$BE5</f>
        <v>0.74133186571271326</v>
      </c>
      <c r="AR5" s="13"/>
      <c r="AS5" s="2">
        <v>47000</v>
      </c>
      <c r="AT5" s="3">
        <f>AS5/$BE5</f>
        <v>0.25866813428728674</v>
      </c>
      <c r="AU5" s="10">
        <f>AP5+AS5</f>
        <v>181700</v>
      </c>
      <c r="AV5" s="3">
        <f>AU5/$BE5</f>
        <v>1</v>
      </c>
      <c r="AW5" s="13"/>
      <c r="AY5" s="3">
        <f>AX5/$BE5</f>
        <v>0</v>
      </c>
      <c r="AZ5" s="10">
        <f>AU5+AX5</f>
        <v>181700</v>
      </c>
      <c r="BA5" s="3">
        <f>AZ5/$BE5</f>
        <v>1</v>
      </c>
      <c r="BB5" s="13"/>
      <c r="BD5" s="3">
        <f>BC5/$BE5</f>
        <v>0</v>
      </c>
      <c r="BE5" s="2">
        <f t="shared" ref="BE5:BF8" si="0">BC5+AX5+AS5+AN5+AI5+AD5+Y5+T5+O5+J5+E5+B5</f>
        <v>181700</v>
      </c>
      <c r="BF5" s="3">
        <f t="shared" si="0"/>
        <v>1</v>
      </c>
    </row>
    <row r="6" spans="1:58" s="2" customFormat="1" x14ac:dyDescent="0.35">
      <c r="A6" s="2" t="s">
        <v>1</v>
      </c>
      <c r="B6" s="2">
        <v>275000</v>
      </c>
      <c r="C6" s="3">
        <f>B6/$BE6</f>
        <v>0.10365623822088202</v>
      </c>
      <c r="D6" s="12"/>
      <c r="E6" s="2">
        <v>168000</v>
      </c>
      <c r="F6" s="3">
        <f>E6/$BE6</f>
        <v>6.3324538258575203E-2</v>
      </c>
      <c r="G6" s="10">
        <f>B6+E6</f>
        <v>443000</v>
      </c>
      <c r="H6" s="3">
        <f t="shared" ref="H6:H10" si="1">G6/$BE6</f>
        <v>0.16698077647945722</v>
      </c>
      <c r="I6" s="13"/>
      <c r="J6" s="2">
        <v>167000</v>
      </c>
      <c r="K6" s="3">
        <f>J6/$BE6</f>
        <v>6.2947606483226531E-2</v>
      </c>
      <c r="L6" s="10">
        <f>G6+J6</f>
        <v>610000</v>
      </c>
      <c r="M6" s="3">
        <f t="shared" ref="M6:M10" si="2">L6/$BE6</f>
        <v>0.22992838296268375</v>
      </c>
      <c r="N6" s="13"/>
      <c r="O6" s="2">
        <v>112000</v>
      </c>
      <c r="P6" s="3">
        <f>O6/$BE6</f>
        <v>4.221635883905013E-2</v>
      </c>
      <c r="Q6" s="10">
        <f>L6+O6</f>
        <v>722000</v>
      </c>
      <c r="R6" s="3">
        <f t="shared" ref="R6:R10" si="3">Q6/$BE6</f>
        <v>0.27214474180173387</v>
      </c>
      <c r="S6" s="13"/>
      <c r="T6" s="2">
        <v>145000</v>
      </c>
      <c r="U6" s="3">
        <f>T6/$BE6</f>
        <v>5.4655107425555974E-2</v>
      </c>
      <c r="V6" s="10">
        <f>Q6+T6</f>
        <v>867000</v>
      </c>
      <c r="W6" s="3">
        <f t="shared" ref="W6:W10" si="4">V6/$BE6</f>
        <v>0.32679984922728988</v>
      </c>
      <c r="X6" s="13"/>
      <c r="Y6" s="2">
        <v>175000</v>
      </c>
      <c r="Z6" s="3">
        <f>Y6/$BE6</f>
        <v>6.5963060686015831E-2</v>
      </c>
      <c r="AA6" s="10">
        <f>V6+Y6</f>
        <v>1042000</v>
      </c>
      <c r="AB6" s="3">
        <f t="shared" ref="AB6:AB10" si="5">AA6/$BE6</f>
        <v>0.3927629099133057</v>
      </c>
      <c r="AC6" s="13"/>
      <c r="AD6" s="2">
        <v>115000</v>
      </c>
      <c r="AE6" s="3">
        <f>AD6/$BE6</f>
        <v>4.3347154165096116E-2</v>
      </c>
      <c r="AF6" s="10">
        <f>AA6+AD6</f>
        <v>1157000</v>
      </c>
      <c r="AG6" s="3">
        <f t="shared" ref="AG6:AG10" si="6">AF6/$BE6</f>
        <v>0.4361100640784018</v>
      </c>
      <c r="AH6" s="13"/>
      <c r="AI6" s="2">
        <v>130000</v>
      </c>
      <c r="AJ6" s="3">
        <f>AI6/$BE6</f>
        <v>4.9001130795326045E-2</v>
      </c>
      <c r="AK6" s="10">
        <f>AF6+AI6</f>
        <v>1287000</v>
      </c>
      <c r="AL6" s="22">
        <f t="shared" ref="AL6:AL10" si="7">AK6/$BE6</f>
        <v>0.48511119487372784</v>
      </c>
      <c r="AM6" s="13"/>
      <c r="AN6" s="6">
        <v>325000</v>
      </c>
      <c r="AO6" s="3">
        <f>AN6/$BE6</f>
        <v>0.12250282698831512</v>
      </c>
      <c r="AP6" s="10">
        <f>AK6+AN6</f>
        <v>1612000</v>
      </c>
      <c r="AQ6" s="22">
        <f t="shared" ref="AQ6:AQ10" si="8">AP6/$BE6</f>
        <v>0.60761402186204294</v>
      </c>
      <c r="AR6" s="13"/>
      <c r="AS6" s="6">
        <v>375000</v>
      </c>
      <c r="AT6" s="3">
        <f>AS6/$BE6</f>
        <v>0.14134941575574822</v>
      </c>
      <c r="AU6" s="10">
        <f>AP6+AS6</f>
        <v>1987000</v>
      </c>
      <c r="AV6" s="3">
        <f t="shared" ref="AV6:AV10" si="9">AU6/$BE6</f>
        <v>0.74896343761779116</v>
      </c>
      <c r="AW6" s="13"/>
      <c r="AX6" s="6">
        <v>290000</v>
      </c>
      <c r="AY6" s="3">
        <f>AX6/$BE6</f>
        <v>0.10931021485111195</v>
      </c>
      <c r="AZ6" s="10">
        <f>AU6+AX6</f>
        <v>2277000</v>
      </c>
      <c r="BA6" s="3">
        <f t="shared" ref="BA6:BA10" si="10">AZ6/$BE6</f>
        <v>0.85827365246890308</v>
      </c>
      <c r="BB6" s="13"/>
      <c r="BC6" s="6">
        <v>376000</v>
      </c>
      <c r="BD6" s="3">
        <f>BC6/$BE6</f>
        <v>0.14172634753109686</v>
      </c>
      <c r="BE6" s="2">
        <f t="shared" si="0"/>
        <v>2653000</v>
      </c>
      <c r="BF6" s="3">
        <f t="shared" si="0"/>
        <v>1.0000000000000002</v>
      </c>
    </row>
    <row r="7" spans="1:58" s="2" customFormat="1" x14ac:dyDescent="0.35">
      <c r="A7" s="2" t="s">
        <v>3</v>
      </c>
      <c r="B7" s="4">
        <v>100000</v>
      </c>
      <c r="C7" s="3">
        <f>B7/$BE7</f>
        <v>0.47169811320754718</v>
      </c>
      <c r="D7" s="12"/>
      <c r="F7" s="3">
        <f>E7/$BE7</f>
        <v>0</v>
      </c>
      <c r="G7" s="10">
        <f>B7+E7</f>
        <v>100000</v>
      </c>
      <c r="H7" s="3">
        <f t="shared" si="1"/>
        <v>0.47169811320754718</v>
      </c>
      <c r="I7" s="13"/>
      <c r="K7" s="3">
        <f>J7/$BE7</f>
        <v>0</v>
      </c>
      <c r="L7" s="10">
        <f>G7+J7</f>
        <v>100000</v>
      </c>
      <c r="M7" s="3">
        <f t="shared" si="2"/>
        <v>0.47169811320754718</v>
      </c>
      <c r="N7" s="13"/>
      <c r="P7" s="3">
        <f>O7/$BE7</f>
        <v>0</v>
      </c>
      <c r="Q7" s="10">
        <f>L7+O7</f>
        <v>100000</v>
      </c>
      <c r="R7" s="3">
        <f t="shared" si="3"/>
        <v>0.47169811320754718</v>
      </c>
      <c r="S7" s="13"/>
      <c r="U7" s="3">
        <f>T7/$BE7</f>
        <v>0</v>
      </c>
      <c r="V7" s="10">
        <f>Q7+T7</f>
        <v>100000</v>
      </c>
      <c r="W7" s="3">
        <f t="shared" si="4"/>
        <v>0.47169811320754718</v>
      </c>
      <c r="X7" s="13"/>
      <c r="Y7" s="4"/>
      <c r="Z7" s="3">
        <f>Y7/$BE7</f>
        <v>0</v>
      </c>
      <c r="AA7" s="10">
        <f>V7+Y7</f>
        <v>100000</v>
      </c>
      <c r="AB7" s="3">
        <f t="shared" si="5"/>
        <v>0.47169811320754718</v>
      </c>
      <c r="AC7" s="13"/>
      <c r="AE7" s="3">
        <f>AD7/$BE7</f>
        <v>0</v>
      </c>
      <c r="AF7" s="10">
        <f>AA7+AD7</f>
        <v>100000</v>
      </c>
      <c r="AG7" s="3">
        <f t="shared" si="6"/>
        <v>0.47169811320754718</v>
      </c>
      <c r="AH7" s="13"/>
      <c r="AJ7" s="3">
        <f>AI7/$BE7</f>
        <v>0</v>
      </c>
      <c r="AK7" s="10">
        <f>AF7+AI7</f>
        <v>100000</v>
      </c>
      <c r="AL7" s="3">
        <f t="shared" si="7"/>
        <v>0.47169811320754718</v>
      </c>
      <c r="AM7" s="13"/>
      <c r="AO7" s="3">
        <f>AN7/$BE7</f>
        <v>0</v>
      </c>
      <c r="AP7" s="10">
        <f>AK7+AN7</f>
        <v>100000</v>
      </c>
      <c r="AQ7" s="3">
        <f t="shared" si="8"/>
        <v>0.47169811320754718</v>
      </c>
      <c r="AR7" s="13"/>
      <c r="AS7" s="2">
        <v>32000</v>
      </c>
      <c r="AT7" s="3">
        <f>AS7/$BE7</f>
        <v>0.15094339622641509</v>
      </c>
      <c r="AU7" s="10">
        <f>AP7+AS7</f>
        <v>132000</v>
      </c>
      <c r="AV7" s="3">
        <f t="shared" si="9"/>
        <v>0.62264150943396224</v>
      </c>
      <c r="AW7" s="13"/>
      <c r="AX7" s="2">
        <v>65000</v>
      </c>
      <c r="AY7" s="3">
        <f>AX7/$BE7</f>
        <v>0.30660377358490565</v>
      </c>
      <c r="AZ7" s="10">
        <f>AU7+AX7</f>
        <v>197000</v>
      </c>
      <c r="BA7" s="3">
        <f t="shared" si="10"/>
        <v>0.92924528301886788</v>
      </c>
      <c r="BB7" s="13"/>
      <c r="BC7" s="2">
        <v>15000</v>
      </c>
      <c r="BD7" s="3">
        <f>BC7/$BE7</f>
        <v>7.0754716981132074E-2</v>
      </c>
      <c r="BE7" s="2">
        <f t="shared" si="0"/>
        <v>212000</v>
      </c>
      <c r="BF7" s="3">
        <f t="shared" si="0"/>
        <v>1</v>
      </c>
    </row>
    <row r="8" spans="1:58" s="2" customFormat="1" x14ac:dyDescent="0.35">
      <c r="A8" s="2" t="s">
        <v>4</v>
      </c>
      <c r="B8" s="2">
        <v>56000</v>
      </c>
      <c r="C8" s="3">
        <f>B8/$BE8</f>
        <v>7.3976221928665792E-2</v>
      </c>
      <c r="D8" s="12"/>
      <c r="E8" s="2">
        <v>65000</v>
      </c>
      <c r="F8" s="3">
        <f>E8/$BE8</f>
        <v>8.5865257595772793E-2</v>
      </c>
      <c r="G8" s="10">
        <f>B8+E8</f>
        <v>121000</v>
      </c>
      <c r="H8" s="3">
        <f t="shared" si="1"/>
        <v>0.15984147952443858</v>
      </c>
      <c r="I8" s="13"/>
      <c r="J8" s="2">
        <v>52000</v>
      </c>
      <c r="K8" s="3">
        <f>J8/$BE8</f>
        <v>6.8692206076618231E-2</v>
      </c>
      <c r="L8" s="10">
        <f>G8+J8</f>
        <v>173000</v>
      </c>
      <c r="M8" s="3">
        <f t="shared" si="2"/>
        <v>0.2285336856010568</v>
      </c>
      <c r="N8" s="13"/>
      <c r="O8" s="8">
        <v>76000</v>
      </c>
      <c r="P8" s="3">
        <f>O8/$BE8</f>
        <v>0.10039630118890357</v>
      </c>
      <c r="Q8" s="10">
        <f>L8+O8</f>
        <v>249000</v>
      </c>
      <c r="R8" s="3">
        <f t="shared" si="3"/>
        <v>0.32892998678996038</v>
      </c>
      <c r="S8" s="13"/>
      <c r="T8" s="2">
        <v>23000</v>
      </c>
      <c r="U8" s="3">
        <f>T8/$BE8</f>
        <v>3.0383091149273449E-2</v>
      </c>
      <c r="V8" s="10">
        <f>Q8+T8</f>
        <v>272000</v>
      </c>
      <c r="W8" s="3">
        <f t="shared" si="4"/>
        <v>0.35931307793923384</v>
      </c>
      <c r="X8" s="13"/>
      <c r="Y8" s="2">
        <v>85000</v>
      </c>
      <c r="Z8" s="3">
        <f>Y8/$BE8</f>
        <v>0.11228533685601057</v>
      </c>
      <c r="AA8" s="10">
        <f>V8+Y8</f>
        <v>357000</v>
      </c>
      <c r="AB8" s="3">
        <f t="shared" si="5"/>
        <v>0.47159841479524439</v>
      </c>
      <c r="AC8" s="13"/>
      <c r="AD8" s="2">
        <v>43000</v>
      </c>
      <c r="AE8" s="3">
        <f>AD8/$BE8</f>
        <v>5.6803170409511231E-2</v>
      </c>
      <c r="AF8" s="10">
        <f>AA8+AD8</f>
        <v>400000</v>
      </c>
      <c r="AG8" s="3">
        <f t="shared" si="6"/>
        <v>0.52840158520475566</v>
      </c>
      <c r="AH8" s="13"/>
      <c r="AI8" s="2">
        <v>56000</v>
      </c>
      <c r="AJ8" s="3">
        <f>AI8/$BE8</f>
        <v>7.3976221928665792E-2</v>
      </c>
      <c r="AK8" s="10">
        <f>AF8+AI8</f>
        <v>456000</v>
      </c>
      <c r="AL8" s="3">
        <f t="shared" si="7"/>
        <v>0.60237780713342137</v>
      </c>
      <c r="AM8" s="13"/>
      <c r="AN8" s="2">
        <v>65000</v>
      </c>
      <c r="AO8" s="3">
        <f>AN8/$BE8</f>
        <v>8.5865257595772793E-2</v>
      </c>
      <c r="AP8" s="10">
        <f>AK8+AN8</f>
        <v>521000</v>
      </c>
      <c r="AQ8" s="3">
        <f t="shared" si="8"/>
        <v>0.68824306472919416</v>
      </c>
      <c r="AR8" s="13"/>
      <c r="AS8" s="8">
        <v>86000</v>
      </c>
      <c r="AT8" s="3">
        <f>AS8/$BE8</f>
        <v>0.11360634081902246</v>
      </c>
      <c r="AU8" s="10">
        <f>AP8+AS8</f>
        <v>607000</v>
      </c>
      <c r="AV8" s="3">
        <f t="shared" si="9"/>
        <v>0.8018494055482166</v>
      </c>
      <c r="AW8" s="13"/>
      <c r="AX8" s="8">
        <v>112000</v>
      </c>
      <c r="AY8" s="3">
        <f>AX8/$BE8</f>
        <v>0.14795244385733158</v>
      </c>
      <c r="AZ8" s="10">
        <f>AU8+AX8</f>
        <v>719000</v>
      </c>
      <c r="BA8" s="3">
        <f t="shared" si="10"/>
        <v>0.94980184940554824</v>
      </c>
      <c r="BB8" s="13"/>
      <c r="BC8" s="2">
        <v>38000</v>
      </c>
      <c r="BD8" s="3">
        <f>BC8/$BE8</f>
        <v>5.0198150594451783E-2</v>
      </c>
      <c r="BE8" s="2">
        <f t="shared" si="0"/>
        <v>757000</v>
      </c>
      <c r="BF8" s="3">
        <f t="shared" si="0"/>
        <v>1</v>
      </c>
    </row>
    <row r="9" spans="1:58" s="2" customFormat="1" x14ac:dyDescent="0.35">
      <c r="C9" s="3"/>
      <c r="D9" s="12"/>
      <c r="F9" s="3"/>
      <c r="G9" s="10"/>
      <c r="H9" s="10"/>
      <c r="I9" s="13"/>
      <c r="K9" s="3"/>
      <c r="L9" s="10"/>
      <c r="M9" s="10"/>
      <c r="N9" s="13"/>
      <c r="P9" s="3"/>
      <c r="Q9" s="10"/>
      <c r="R9" s="10"/>
      <c r="S9" s="13"/>
      <c r="U9" s="3"/>
      <c r="V9" s="10"/>
      <c r="W9" s="10"/>
      <c r="X9" s="13"/>
      <c r="Z9" s="3"/>
      <c r="AA9" s="10"/>
      <c r="AB9" s="10"/>
      <c r="AC9" s="13"/>
      <c r="AE9" s="3"/>
      <c r="AF9" s="10"/>
      <c r="AG9" s="10"/>
      <c r="AH9" s="13"/>
      <c r="AJ9" s="3"/>
      <c r="AK9" s="10"/>
      <c r="AL9" s="10"/>
      <c r="AM9" s="13"/>
      <c r="AO9" s="3"/>
      <c r="AP9" s="10"/>
      <c r="AQ9" s="10"/>
      <c r="AR9" s="13"/>
      <c r="AT9" s="3"/>
      <c r="AU9" s="10"/>
      <c r="AV9" s="10"/>
      <c r="AW9" s="13"/>
      <c r="AY9" s="3"/>
      <c r="AZ9" s="10"/>
      <c r="BA9" s="10"/>
      <c r="BB9" s="13"/>
      <c r="BD9" s="3"/>
      <c r="BF9" s="3"/>
    </row>
    <row r="10" spans="1:58" s="2" customFormat="1" x14ac:dyDescent="0.35">
      <c r="B10" s="2">
        <f>SUM(B5:B9)</f>
        <v>456000</v>
      </c>
      <c r="C10" s="3">
        <f>B10/$BE10</f>
        <v>0.11988327155138417</v>
      </c>
      <c r="D10" s="12"/>
      <c r="E10" s="2">
        <f>SUM(E5:E9)</f>
        <v>248000</v>
      </c>
      <c r="F10" s="3">
        <f>E10/$BE10</f>
        <v>6.5199674001629987E-2</v>
      </c>
      <c r="G10" s="10">
        <f>B10+E10</f>
        <v>704000</v>
      </c>
      <c r="H10" s="3">
        <f t="shared" si="1"/>
        <v>0.18508294555301416</v>
      </c>
      <c r="I10" s="13"/>
      <c r="J10" s="2">
        <f>SUM(J5:J9)</f>
        <v>227500</v>
      </c>
      <c r="K10" s="3">
        <f>J10/$BE10</f>
        <v>5.981018482004364E-2</v>
      </c>
      <c r="L10" s="10">
        <f>G10+J10</f>
        <v>931500</v>
      </c>
      <c r="M10" s="3">
        <f t="shared" si="2"/>
        <v>0.24489313037305782</v>
      </c>
      <c r="N10" s="13"/>
      <c r="O10" s="2">
        <f>SUM(O5:O9)</f>
        <v>203000</v>
      </c>
      <c r="P10" s="3">
        <f>O10/$BE10</f>
        <v>5.3369087993269712E-2</v>
      </c>
      <c r="Q10" s="10">
        <f>L10+O10</f>
        <v>1134500</v>
      </c>
      <c r="R10" s="3">
        <f t="shared" si="3"/>
        <v>0.29826221836632755</v>
      </c>
      <c r="S10" s="13"/>
      <c r="T10" s="2">
        <f>SUM(T5:T9)</f>
        <v>174400</v>
      </c>
      <c r="U10" s="3">
        <f>T10/$BE10</f>
        <v>4.5850093330178511E-2</v>
      </c>
      <c r="V10" s="10">
        <f>Q10+T10</f>
        <v>1308900</v>
      </c>
      <c r="W10" s="3">
        <f t="shared" si="4"/>
        <v>0.34411231169650602</v>
      </c>
      <c r="X10" s="13"/>
      <c r="Y10" s="2">
        <f>SUM(Y5:Y9)</f>
        <v>263600</v>
      </c>
      <c r="Z10" s="3">
        <f>Y10/$BE10</f>
        <v>6.930094381786156E-2</v>
      </c>
      <c r="AA10" s="10">
        <f>V10+Y10</f>
        <v>1572500</v>
      </c>
      <c r="AB10" s="3">
        <f t="shared" si="5"/>
        <v>0.41341325551436758</v>
      </c>
      <c r="AC10" s="13"/>
      <c r="AD10" s="2">
        <f>SUM(AD5:AD9)</f>
        <v>165200</v>
      </c>
      <c r="AE10" s="3">
        <f>AD10/$BE10</f>
        <v>4.3431395746247076E-2</v>
      </c>
      <c r="AF10" s="10">
        <f>AA10+AD10</f>
        <v>1737700</v>
      </c>
      <c r="AG10" s="3">
        <f t="shared" si="6"/>
        <v>0.45684465126061469</v>
      </c>
      <c r="AH10" s="13"/>
      <c r="AI10" s="2">
        <f>SUM(AI5:AI9)</f>
        <v>218000</v>
      </c>
      <c r="AJ10" s="3">
        <f>AI10/$BE10</f>
        <v>5.7312616662723137E-2</v>
      </c>
      <c r="AK10" s="10">
        <f>AF10+AI10</f>
        <v>1955700</v>
      </c>
      <c r="AL10" s="3">
        <f t="shared" si="7"/>
        <v>0.51415726792333782</v>
      </c>
      <c r="AM10" s="13"/>
      <c r="AN10" s="2">
        <f>SUM(AN5:AN9)</f>
        <v>412000</v>
      </c>
      <c r="AO10" s="3">
        <f>AN10/$BE10</f>
        <v>0.10831558745432079</v>
      </c>
      <c r="AP10" s="10">
        <f>AK10+AN10</f>
        <v>2367700</v>
      </c>
      <c r="AQ10" s="3">
        <f t="shared" si="8"/>
        <v>0.62247285537765862</v>
      </c>
      <c r="AR10" s="13"/>
      <c r="AS10" s="2">
        <f>SUM(AS5:AS9)</f>
        <v>540000</v>
      </c>
      <c r="AT10" s="3">
        <f>AS10/$BE10</f>
        <v>0.14196703210032338</v>
      </c>
      <c r="AU10" s="10">
        <f>AP10+AS10</f>
        <v>2907700</v>
      </c>
      <c r="AV10" s="3">
        <f t="shared" si="9"/>
        <v>0.76443988747798197</v>
      </c>
      <c r="AW10" s="13"/>
      <c r="AX10" s="2">
        <f>SUM(AX5:AX9)</f>
        <v>467000</v>
      </c>
      <c r="AY10" s="3">
        <f>AX10/$BE10</f>
        <v>0.12277519257565002</v>
      </c>
      <c r="AZ10" s="10">
        <f>AU10+AX10</f>
        <v>3374700</v>
      </c>
      <c r="BA10" s="3">
        <f t="shared" si="10"/>
        <v>0.88721508005363203</v>
      </c>
      <c r="BB10" s="13"/>
      <c r="BC10" s="2">
        <f>SUM(BC5:BC9)</f>
        <v>429000</v>
      </c>
      <c r="BD10" s="3">
        <f>BC10/$BE10</f>
        <v>0.11278491994636801</v>
      </c>
      <c r="BE10" s="2">
        <f>BC10+AX10+AS10+AN10+AI10+AD10+Y10+T10+O10+J10+E10+B10</f>
        <v>3803700</v>
      </c>
      <c r="BF10" s="3">
        <f>BD10+AY10+AT10+AO10+AJ10+AE10+Z10+U10+P10+K10+F10+C10</f>
        <v>1</v>
      </c>
    </row>
    <row r="13" spans="1:58" x14ac:dyDescent="0.35">
      <c r="A13" s="5" t="s">
        <v>3</v>
      </c>
      <c r="B13" s="5" t="s">
        <v>24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 t="s">
        <v>25</v>
      </c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</row>
    <row r="14" spans="1:58" x14ac:dyDescent="0.35">
      <c r="A14" s="7" t="s">
        <v>1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 t="s">
        <v>18</v>
      </c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</row>
    <row r="15" spans="1:58" x14ac:dyDescent="0.35">
      <c r="A15" s="9" t="s">
        <v>4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 t="s">
        <v>19</v>
      </c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 t="s">
        <v>20</v>
      </c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</row>
  </sheetData>
  <mergeCells count="33">
    <mergeCell ref="AX4:AY4"/>
    <mergeCell ref="AZ4:BA4"/>
    <mergeCell ref="BC4:BD4"/>
    <mergeCell ref="BE4:BF4"/>
    <mergeCell ref="BE3:BF3"/>
    <mergeCell ref="AU4:AV4"/>
    <mergeCell ref="Q4:R4"/>
    <mergeCell ref="T4:U4"/>
    <mergeCell ref="Y4:Z4"/>
    <mergeCell ref="AA4:AB4"/>
    <mergeCell ref="AD4:AE4"/>
    <mergeCell ref="AF4:AG4"/>
    <mergeCell ref="AI4:AJ4"/>
    <mergeCell ref="AK4:AL4"/>
    <mergeCell ref="AN4:AO4"/>
    <mergeCell ref="AP4:AQ4"/>
    <mergeCell ref="AS4:AT4"/>
    <mergeCell ref="O4:P4"/>
    <mergeCell ref="B3:C3"/>
    <mergeCell ref="BC3:BD3"/>
    <mergeCell ref="AX3:BA3"/>
    <mergeCell ref="AN3:AQ3"/>
    <mergeCell ref="AI3:AL3"/>
    <mergeCell ref="AS3:AV3"/>
    <mergeCell ref="AD3:AG3"/>
    <mergeCell ref="Y3:AB3"/>
    <mergeCell ref="O3:R3"/>
    <mergeCell ref="J3:M3"/>
    <mergeCell ref="E3:H3"/>
    <mergeCell ref="E4:F4"/>
    <mergeCell ref="G4:H4"/>
    <mergeCell ref="J4:K4"/>
    <mergeCell ref="L4:M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DFDAEF-A3C9-4A55-83F3-9C48728DD4AD}">
  <dimension ref="A1:BO16"/>
  <sheetViews>
    <sheetView tabSelected="1" workbookViewId="0">
      <pane xSplit="1" ySplit="3" topLeftCell="P4" activePane="bottomRight" state="frozen"/>
      <selection pane="topRight" activeCell="C1" sqref="C1"/>
      <selection pane="bottomLeft" activeCell="A3" sqref="A3"/>
      <selection pane="bottomRight" activeCell="S22" sqref="S22"/>
    </sheetView>
  </sheetViews>
  <sheetFormatPr defaultRowHeight="14.5" x14ac:dyDescent="0.35"/>
  <cols>
    <col min="1" max="1" width="30.453125" customWidth="1"/>
    <col min="2" max="2" width="20.1796875" customWidth="1"/>
    <col min="3" max="3" width="12.08984375" bestFit="1" customWidth="1"/>
    <col min="4" max="4" width="12.08984375" customWidth="1"/>
    <col min="5" max="5" width="9.54296875" bestFit="1" customWidth="1"/>
    <col min="6" max="6" width="4.81640625" customWidth="1"/>
    <col min="7" max="7" width="11.08984375" bestFit="1" customWidth="1"/>
    <col min="8" max="8" width="11.08984375" customWidth="1"/>
    <col min="10" max="10" width="1.90625" customWidth="1"/>
    <col min="11" max="11" width="9.54296875" bestFit="1" customWidth="1"/>
    <col min="12" max="13" width="9.54296875" customWidth="1"/>
    <col min="14" max="14" width="4.7265625" customWidth="1"/>
    <col min="15" max="15" width="10.08984375" bestFit="1" customWidth="1"/>
    <col min="16" max="16" width="9.54296875" bestFit="1" customWidth="1"/>
    <col min="17" max="17" width="10.1796875" bestFit="1" customWidth="1"/>
    <col min="18" max="18" width="2.7265625" customWidth="1"/>
    <col min="19" max="19" width="10.1796875" bestFit="1" customWidth="1"/>
    <col min="20" max="20" width="11" bestFit="1" customWidth="1"/>
    <col min="21" max="21" width="10.1796875" bestFit="1" customWidth="1"/>
    <col min="22" max="23" width="9.54296875" customWidth="1"/>
    <col min="24" max="24" width="11.08984375" bestFit="1" customWidth="1"/>
    <col min="26" max="26" width="11" bestFit="1" customWidth="1"/>
    <col min="27" max="28" width="11" customWidth="1"/>
    <col min="29" max="29" width="10.08984375" bestFit="1" customWidth="1"/>
    <col min="31" max="31" width="11" bestFit="1" customWidth="1"/>
    <col min="32" max="33" width="11" customWidth="1"/>
    <col min="34" max="34" width="12.54296875" customWidth="1"/>
    <col min="36" max="36" width="11" bestFit="1" customWidth="1"/>
    <col min="37" max="38" width="11" customWidth="1"/>
    <col min="39" max="39" width="10.08984375" bestFit="1" customWidth="1"/>
    <col min="41" max="41" width="11" bestFit="1" customWidth="1"/>
    <col min="42" max="43" width="11" customWidth="1"/>
    <col min="44" max="44" width="11.08984375" bestFit="1" customWidth="1"/>
    <col min="46" max="46" width="11" bestFit="1" customWidth="1"/>
    <col min="47" max="48" width="11" customWidth="1"/>
    <col min="49" max="49" width="11.08984375" bestFit="1" customWidth="1"/>
    <col min="51" max="51" width="11" bestFit="1" customWidth="1"/>
    <col min="52" max="53" width="11" customWidth="1"/>
    <col min="54" max="54" width="11.08984375" bestFit="1" customWidth="1"/>
    <col min="56" max="56" width="11" bestFit="1" customWidth="1"/>
    <col min="57" max="58" width="11" customWidth="1"/>
    <col min="59" max="59" width="11.08984375" bestFit="1" customWidth="1"/>
    <col min="61" max="61" width="11" bestFit="1" customWidth="1"/>
    <col min="62" max="63" width="11" customWidth="1"/>
    <col min="64" max="64" width="11.08984375" bestFit="1" customWidth="1"/>
    <col min="66" max="66" width="12.08984375" bestFit="1" customWidth="1"/>
  </cols>
  <sheetData>
    <row r="1" spans="1:67" x14ac:dyDescent="0.35">
      <c r="A1" s="18" t="s">
        <v>0</v>
      </c>
    </row>
    <row r="2" spans="1:67" x14ac:dyDescent="0.35">
      <c r="A2" s="18" t="s">
        <v>32</v>
      </c>
      <c r="J2" s="16"/>
    </row>
    <row r="3" spans="1:67" ht="15" thickBot="1" x14ac:dyDescent="0.4">
      <c r="C3" s="21" t="s">
        <v>5</v>
      </c>
      <c r="D3" s="21"/>
      <c r="E3" s="21"/>
      <c r="G3" s="21" t="s">
        <v>6</v>
      </c>
      <c r="H3" s="21"/>
      <c r="I3" s="21"/>
      <c r="J3" s="21"/>
      <c r="K3" s="21"/>
      <c r="L3" s="21"/>
      <c r="M3" s="21"/>
      <c r="O3" s="21" t="s">
        <v>7</v>
      </c>
      <c r="P3" s="21"/>
      <c r="Q3" s="21"/>
      <c r="R3" s="21"/>
      <c r="S3" s="21"/>
      <c r="T3" s="21"/>
      <c r="U3" s="21"/>
    </row>
    <row r="4" spans="1:67" s="1" customFormat="1" x14ac:dyDescent="0.35">
      <c r="B4" s="1" t="s">
        <v>26</v>
      </c>
      <c r="F4" s="11"/>
      <c r="G4" s="20" t="s">
        <v>31</v>
      </c>
      <c r="H4" s="20"/>
      <c r="I4" s="20"/>
      <c r="J4" s="11"/>
      <c r="K4" s="20" t="s">
        <v>22</v>
      </c>
      <c r="L4" s="20"/>
      <c r="M4" s="20"/>
      <c r="N4" s="11"/>
      <c r="O4" s="20" t="s">
        <v>31</v>
      </c>
      <c r="P4" s="20"/>
      <c r="Q4" s="20"/>
      <c r="R4" s="11"/>
      <c r="S4" s="20" t="s">
        <v>22</v>
      </c>
      <c r="T4" s="20"/>
      <c r="U4" s="20"/>
      <c r="W4" s="11"/>
      <c r="X4" s="20" t="s">
        <v>8</v>
      </c>
      <c r="Y4" s="20"/>
      <c r="Z4" s="20"/>
      <c r="AA4" s="20"/>
      <c r="AB4" s="11"/>
      <c r="AC4" s="1" t="s">
        <v>9</v>
      </c>
      <c r="AG4" s="11"/>
      <c r="AH4" s="20" t="s">
        <v>10</v>
      </c>
      <c r="AI4" s="20"/>
      <c r="AJ4" s="20"/>
      <c r="AK4" s="20"/>
      <c r="AL4" s="11"/>
      <c r="AM4" s="20" t="s">
        <v>11</v>
      </c>
      <c r="AN4" s="20"/>
      <c r="AO4" s="20"/>
      <c r="AP4" s="20"/>
      <c r="AQ4" s="11"/>
      <c r="AR4" s="20" t="s">
        <v>12</v>
      </c>
      <c r="AS4" s="20"/>
      <c r="AT4" s="20"/>
      <c r="AU4" s="20"/>
      <c r="AV4" s="11"/>
      <c r="AW4" s="20" t="s">
        <v>13</v>
      </c>
      <c r="AX4" s="20"/>
      <c r="AY4" s="20"/>
      <c r="AZ4" s="20"/>
      <c r="BA4" s="11"/>
      <c r="BB4" s="20" t="s">
        <v>14</v>
      </c>
      <c r="BC4" s="20"/>
      <c r="BD4" s="20"/>
      <c r="BE4" s="20"/>
      <c r="BF4" s="11"/>
      <c r="BG4" s="20" t="s">
        <v>15</v>
      </c>
      <c r="BH4" s="20"/>
      <c r="BI4" s="20"/>
      <c r="BJ4" s="20"/>
      <c r="BK4" s="11"/>
      <c r="BL4" s="20" t="s">
        <v>16</v>
      </c>
      <c r="BM4" s="20"/>
      <c r="BN4" s="20" t="s">
        <v>17</v>
      </c>
      <c r="BO4" s="20"/>
    </row>
    <row r="5" spans="1:67" s="1" customFormat="1" x14ac:dyDescent="0.35">
      <c r="C5" s="1" t="s">
        <v>28</v>
      </c>
      <c r="D5" s="1" t="s">
        <v>29</v>
      </c>
      <c r="E5" s="1" t="s">
        <v>30</v>
      </c>
      <c r="F5" s="11"/>
      <c r="G5" s="1" t="s">
        <v>28</v>
      </c>
      <c r="H5" s="1" t="s">
        <v>29</v>
      </c>
      <c r="I5" s="1" t="s">
        <v>30</v>
      </c>
      <c r="J5" s="11"/>
      <c r="K5" t="s">
        <v>28</v>
      </c>
      <c r="L5" s="1" t="s">
        <v>29</v>
      </c>
      <c r="M5" s="1" t="s">
        <v>30</v>
      </c>
      <c r="N5" s="11"/>
      <c r="O5" s="1" t="s">
        <v>28</v>
      </c>
      <c r="P5" s="1" t="s">
        <v>29</v>
      </c>
      <c r="Q5" s="1" t="s">
        <v>30</v>
      </c>
      <c r="R5" s="11"/>
      <c r="S5" t="s">
        <v>28</v>
      </c>
      <c r="T5" s="1" t="s">
        <v>29</v>
      </c>
      <c r="U5" s="1" t="s">
        <v>30</v>
      </c>
      <c r="W5" s="11"/>
      <c r="X5" s="20" t="s">
        <v>21</v>
      </c>
      <c r="Y5" s="20"/>
      <c r="Z5" s="20" t="s">
        <v>22</v>
      </c>
      <c r="AA5" s="20"/>
      <c r="AB5" s="11"/>
      <c r="AC5" s="20" t="s">
        <v>21</v>
      </c>
      <c r="AD5" s="20"/>
      <c r="AE5" s="1" t="s">
        <v>22</v>
      </c>
      <c r="AG5" s="11"/>
      <c r="AH5" s="20" t="s">
        <v>21</v>
      </c>
      <c r="AI5" s="20"/>
      <c r="AJ5" s="20" t="s">
        <v>22</v>
      </c>
      <c r="AK5" s="20"/>
      <c r="AL5" s="11"/>
      <c r="AM5" s="20" t="s">
        <v>21</v>
      </c>
      <c r="AN5" s="20"/>
      <c r="AO5" s="20" t="s">
        <v>22</v>
      </c>
      <c r="AP5" s="20"/>
      <c r="AQ5" s="11"/>
      <c r="AR5" s="20" t="s">
        <v>21</v>
      </c>
      <c r="AS5" s="20"/>
      <c r="AT5" s="20" t="s">
        <v>22</v>
      </c>
      <c r="AU5" s="20"/>
      <c r="AV5" s="11"/>
      <c r="AW5" s="20" t="s">
        <v>21</v>
      </c>
      <c r="AX5" s="20"/>
      <c r="AY5" s="20" t="s">
        <v>22</v>
      </c>
      <c r="AZ5" s="20"/>
      <c r="BA5" s="11"/>
      <c r="BB5" s="20" t="s">
        <v>21</v>
      </c>
      <c r="BC5" s="20"/>
      <c r="BD5" s="20" t="s">
        <v>22</v>
      </c>
      <c r="BE5" s="20"/>
      <c r="BF5" s="11"/>
      <c r="BG5" s="20" t="s">
        <v>21</v>
      </c>
      <c r="BH5" s="20"/>
      <c r="BI5" s="20" t="s">
        <v>22</v>
      </c>
      <c r="BJ5" s="20"/>
      <c r="BK5" s="11"/>
      <c r="BL5" s="20" t="s">
        <v>21</v>
      </c>
      <c r="BM5" s="20"/>
      <c r="BN5" s="20" t="s">
        <v>22</v>
      </c>
      <c r="BO5" s="20"/>
    </row>
    <row r="6" spans="1:67" s="2" customFormat="1" x14ac:dyDescent="0.35">
      <c r="A6" s="2" t="s">
        <v>2</v>
      </c>
      <c r="B6" s="2">
        <v>225000</v>
      </c>
      <c r="C6" s="2">
        <f>B6*Average!C5</f>
        <v>30957.622454595486</v>
      </c>
      <c r="D6" s="2">
        <v>36500</v>
      </c>
      <c r="E6" s="15">
        <f>C6-D6</f>
        <v>-5542.3775454045135</v>
      </c>
      <c r="F6" s="12"/>
      <c r="G6" s="2">
        <f>$B6*Average!F5</f>
        <v>18574.573472757293</v>
      </c>
      <c r="H6" s="2">
        <v>22000</v>
      </c>
      <c r="I6" s="15">
        <f>G6-H6</f>
        <v>-3425.4265272427074</v>
      </c>
      <c r="J6" s="17"/>
      <c r="K6" s="10">
        <f>B6*Average!H5</f>
        <v>49532.195927352775</v>
      </c>
      <c r="L6" s="10">
        <f>H6+D6</f>
        <v>58500</v>
      </c>
      <c r="M6" s="10">
        <f>K6-L6</f>
        <v>-8967.8040726472245</v>
      </c>
      <c r="N6" s="13"/>
      <c r="O6" s="2">
        <f>B6*Average!K5</f>
        <v>10525.591634562465</v>
      </c>
      <c r="P6" s="10">
        <v>16000</v>
      </c>
      <c r="Q6" s="10">
        <f>O6-P6</f>
        <v>-5474.4083654375354</v>
      </c>
      <c r="R6" s="3"/>
      <c r="S6" s="10">
        <f>O6+K6</f>
        <v>60057.78756191524</v>
      </c>
      <c r="T6" s="10">
        <f>P6+L6</f>
        <v>74500</v>
      </c>
      <c r="U6" s="10">
        <f>S6-T6</f>
        <v>-14442.21243808476</v>
      </c>
      <c r="V6" s="3"/>
      <c r="W6" s="13"/>
      <c r="X6" s="2">
        <v>15000</v>
      </c>
      <c r="Y6" s="3">
        <f>X6/$BN6</f>
        <v>7.7616535867639239E-2</v>
      </c>
      <c r="Z6" s="10">
        <f>Q6+X6</f>
        <v>9525.5916345624646</v>
      </c>
      <c r="AA6" s="3">
        <f>Z6/$BN6</f>
        <v>4.928956165096679E-2</v>
      </c>
      <c r="AB6" s="13"/>
      <c r="AC6" s="2">
        <v>6400</v>
      </c>
      <c r="AD6" s="3">
        <f>AC6/$BN6</f>
        <v>3.3116388636859409E-2</v>
      </c>
      <c r="AE6" s="10">
        <f>Z6+AC6</f>
        <v>15925.591634562465</v>
      </c>
      <c r="AF6" s="3">
        <f>AE6/$BN6</f>
        <v>8.2405950287826199E-2</v>
      </c>
      <c r="AG6" s="13"/>
      <c r="AH6" s="2">
        <v>3600</v>
      </c>
      <c r="AI6" s="3">
        <f>AH6/$BN6</f>
        <v>1.8627968608233417E-2</v>
      </c>
      <c r="AJ6" s="10">
        <f>AE6+AH6</f>
        <v>19525.591634562465</v>
      </c>
      <c r="AK6" s="3">
        <f>AJ6/$BN6</f>
        <v>0.10103391889605962</v>
      </c>
      <c r="AL6" s="13"/>
      <c r="AM6" s="2">
        <v>7200</v>
      </c>
      <c r="AN6" s="3">
        <f>AM6/$BN6</f>
        <v>3.7255937216466833E-2</v>
      </c>
      <c r="AO6" s="10">
        <f>AJ6+AM6</f>
        <v>26725.591634562465</v>
      </c>
      <c r="AP6" s="3">
        <f>AO6/$BN6</f>
        <v>0.13828985611252645</v>
      </c>
      <c r="AQ6" s="13"/>
      <c r="AR6" s="2">
        <v>32000</v>
      </c>
      <c r="AS6" s="3">
        <f>AR6/$BN6</f>
        <v>0.16558194318429703</v>
      </c>
      <c r="AT6" s="10">
        <f>AO6+AR6</f>
        <v>58725.591634562465</v>
      </c>
      <c r="AU6" s="3">
        <f>AT6/$BN6</f>
        <v>0.30387179929682351</v>
      </c>
      <c r="AV6" s="13"/>
      <c r="AW6" s="2">
        <v>22000</v>
      </c>
      <c r="AX6" s="3">
        <f>AW6/$BN6</f>
        <v>0.11383758593920422</v>
      </c>
      <c r="AY6" s="10">
        <f>AT6+AW6</f>
        <v>80725.591634562472</v>
      </c>
      <c r="AZ6" s="3">
        <f>AY6/$BN6</f>
        <v>0.41770938523602774</v>
      </c>
      <c r="BA6" s="13"/>
      <c r="BB6" s="2">
        <v>47000</v>
      </c>
      <c r="BC6" s="3">
        <f>BB6/$BN6</f>
        <v>0.24319847905193628</v>
      </c>
      <c r="BD6" s="10">
        <f>AY6+BB6</f>
        <v>127725.59163456247</v>
      </c>
      <c r="BE6" s="3">
        <f>BD6/$BN6</f>
        <v>0.660907864287964</v>
      </c>
      <c r="BF6" s="13"/>
      <c r="BH6" s="3">
        <f>BG6/$BN6</f>
        <v>0</v>
      </c>
      <c r="BI6" s="10">
        <f>BD6+BG6</f>
        <v>127725.59163456247</v>
      </c>
      <c r="BJ6" s="3">
        <f>BI6/$BN6</f>
        <v>0.660907864287964</v>
      </c>
      <c r="BK6" s="13"/>
      <c r="BM6" s="3">
        <f>BL6/$BN6</f>
        <v>0</v>
      </c>
      <c r="BN6" s="2">
        <f>BL6+BG6+BB6+AW6+AR6+AM6+AH6+AC6+X6+O6+G6+C6</f>
        <v>193257.78756191526</v>
      </c>
      <c r="BO6" s="3">
        <f>BM6+BH6+BC6+AX6+AS6+AN6+AI6+AD6+Y6+P6+I6+E6</f>
        <v>7032.8851621912836</v>
      </c>
    </row>
    <row r="7" spans="1:67" s="2" customFormat="1" x14ac:dyDescent="0.35">
      <c r="A7" s="2" t="s">
        <v>1</v>
      </c>
      <c r="B7" s="4">
        <v>2800000</v>
      </c>
      <c r="C7" s="2">
        <v>275000</v>
      </c>
      <c r="D7" s="2">
        <v>223000</v>
      </c>
      <c r="E7" s="15">
        <f t="shared" ref="E7:E11" si="0">C7-D7</f>
        <v>52000</v>
      </c>
      <c r="F7" s="12"/>
      <c r="G7" s="2">
        <f>B7*Average!F6</f>
        <v>177308.70712401057</v>
      </c>
      <c r="H7" s="2">
        <v>186000</v>
      </c>
      <c r="I7" s="15">
        <f t="shared" ref="I7:I11" si="1">G7-H7</f>
        <v>-8691.2928759894276</v>
      </c>
      <c r="J7" s="17"/>
      <c r="K7" s="10">
        <f>B7*Average!H6</f>
        <v>467546.17414248025</v>
      </c>
      <c r="L7" s="10">
        <f t="shared" ref="L7:L9" si="2">H7+D7</f>
        <v>409000</v>
      </c>
      <c r="M7" s="10">
        <f t="shared" ref="M7:M11" si="3">K7-L7</f>
        <v>58546.174142480246</v>
      </c>
      <c r="N7" s="13"/>
      <c r="O7" s="2">
        <v>167000</v>
      </c>
      <c r="P7" s="10">
        <v>190000</v>
      </c>
      <c r="Q7" s="10">
        <f t="shared" ref="Q7:Q9" si="4">O7-P7</f>
        <v>-23000</v>
      </c>
      <c r="R7" s="3"/>
      <c r="S7" s="10">
        <f t="shared" ref="S7:S9" si="5">O7+K7</f>
        <v>634546.17414248025</v>
      </c>
      <c r="T7" s="10">
        <f t="shared" ref="T7:T9" si="6">P7+L7</f>
        <v>599000</v>
      </c>
      <c r="U7" s="10">
        <f t="shared" ref="U7:U9" si="7">S7-T7</f>
        <v>35546.174142480246</v>
      </c>
      <c r="V7" s="3"/>
      <c r="W7" s="13"/>
      <c r="X7" s="2">
        <v>112000</v>
      </c>
      <c r="Y7" s="3">
        <f>X7/$BN7</f>
        <v>4.2068750216795583E-2</v>
      </c>
      <c r="Z7" s="10">
        <f>Q7+X7</f>
        <v>89000</v>
      </c>
      <c r="AA7" s="3">
        <f t="shared" ref="AA7:AA11" si="8">Z7/$BN7</f>
        <v>3.3429631868703638E-2</v>
      </c>
      <c r="AB7" s="13"/>
      <c r="AC7" s="2">
        <v>145000</v>
      </c>
      <c r="AD7" s="3">
        <f>AC7/$BN7</f>
        <v>5.446400697710143E-2</v>
      </c>
      <c r="AE7" s="10">
        <f>Z7+AC7</f>
        <v>234000</v>
      </c>
      <c r="AF7" s="3">
        <f t="shared" ref="AF7:AF11" si="9">AE7/$BN7</f>
        <v>8.7893638845805061E-2</v>
      </c>
      <c r="AG7" s="13"/>
      <c r="AH7" s="2">
        <v>175000</v>
      </c>
      <c r="AI7" s="3">
        <f>AH7/$BN7</f>
        <v>6.5732422213743105E-2</v>
      </c>
      <c r="AJ7" s="10">
        <f>AE7+AH7</f>
        <v>409000</v>
      </c>
      <c r="AK7" s="3">
        <f t="shared" ref="AK7:AK11" si="10">AJ7/$BN7</f>
        <v>0.15362606105954818</v>
      </c>
      <c r="AL7" s="13"/>
      <c r="AM7" s="2">
        <v>115000</v>
      </c>
      <c r="AN7" s="3">
        <f>AM7/$BN7</f>
        <v>4.3195591740459754E-2</v>
      </c>
      <c r="AO7" s="10">
        <f>AJ7+AM7</f>
        <v>524000</v>
      </c>
      <c r="AP7" s="3">
        <f t="shared" ref="AP7:AP11" si="11">AO7/$BN7</f>
        <v>0.19682165280000791</v>
      </c>
      <c r="AQ7" s="13"/>
      <c r="AR7" s="2">
        <v>130000</v>
      </c>
      <c r="AS7" s="3">
        <f>AR7/$BN7</f>
        <v>4.8829799358780589E-2</v>
      </c>
      <c r="AT7" s="10">
        <f>AO7+AR7</f>
        <v>654000</v>
      </c>
      <c r="AU7" s="3">
        <f t="shared" ref="AU7:AU11" si="12">AT7/$BN7</f>
        <v>0.2456514521587885</v>
      </c>
      <c r="AV7" s="13"/>
      <c r="AW7" s="6">
        <v>325000</v>
      </c>
      <c r="AX7" s="3">
        <f>AW7/$BN7</f>
        <v>0.12207449839695148</v>
      </c>
      <c r="AY7" s="10">
        <f>AT7+AW7</f>
        <v>979000</v>
      </c>
      <c r="AZ7" s="3">
        <f t="shared" ref="AZ7:AZ11" si="13">AY7/$BN7</f>
        <v>0.36772595055573998</v>
      </c>
      <c r="BA7" s="13"/>
      <c r="BB7" s="6">
        <v>375000</v>
      </c>
      <c r="BC7" s="3">
        <f>BB7/$BN7</f>
        <v>0.14085519045802095</v>
      </c>
      <c r="BD7" s="10">
        <f>AY7+BB7</f>
        <v>1354000</v>
      </c>
      <c r="BE7" s="3">
        <f t="shared" ref="BE7:BE11" si="14">BD7/$BN7</f>
        <v>0.50858114101376095</v>
      </c>
      <c r="BF7" s="13"/>
      <c r="BG7" s="6">
        <v>290000</v>
      </c>
      <c r="BH7" s="3">
        <f>BG7/$BN7</f>
        <v>0.10892801395420286</v>
      </c>
      <c r="BI7" s="10">
        <f>BD7+BG7</f>
        <v>1644000</v>
      </c>
      <c r="BJ7" s="3">
        <f t="shared" ref="BJ7:BJ11" si="15">BI7/$BN7</f>
        <v>0.61750915496796377</v>
      </c>
      <c r="BK7" s="13"/>
      <c r="BL7" s="6">
        <v>376000</v>
      </c>
      <c r="BM7" s="3">
        <f>BL7/$BN7</f>
        <v>0.14123080429924231</v>
      </c>
      <c r="BN7" s="2">
        <f>BL7+BG7+BB7+AW7+AR7+AM7+AH7+AC7+X7+O7+G7+C7</f>
        <v>2662308.7071240107</v>
      </c>
      <c r="BO7" s="3">
        <f>BM7+BH7+BC7+AX7+AS7+AN7+AI7+AD7+Y7+P7+I7+E7</f>
        <v>233309.47450308819</v>
      </c>
    </row>
    <row r="8" spans="1:67" s="2" customFormat="1" x14ac:dyDescent="0.35">
      <c r="A8" s="2" t="s">
        <v>3</v>
      </c>
      <c r="B8" s="2">
        <v>200000</v>
      </c>
      <c r="C8" s="14">
        <v>100000</v>
      </c>
      <c r="D8" s="14">
        <v>65000</v>
      </c>
      <c r="E8" s="15">
        <f t="shared" si="0"/>
        <v>35000</v>
      </c>
      <c r="F8" s="12"/>
      <c r="G8" s="2">
        <f>B8*Average!F7</f>
        <v>0</v>
      </c>
      <c r="H8" s="2">
        <v>0</v>
      </c>
      <c r="I8" s="15">
        <f t="shared" si="1"/>
        <v>0</v>
      </c>
      <c r="J8" s="17"/>
      <c r="K8" s="10">
        <f>B8*Average!H7</f>
        <v>94339.622641509442</v>
      </c>
      <c r="L8" s="10">
        <f t="shared" si="2"/>
        <v>65000</v>
      </c>
      <c r="M8" s="10">
        <f t="shared" si="3"/>
        <v>29339.622641509442</v>
      </c>
      <c r="N8" s="13"/>
      <c r="P8" s="19">
        <v>165000</v>
      </c>
      <c r="Q8" s="10">
        <f t="shared" si="4"/>
        <v>-165000</v>
      </c>
      <c r="R8" s="3"/>
      <c r="S8" s="10">
        <f t="shared" si="5"/>
        <v>94339.622641509442</v>
      </c>
      <c r="T8" s="19">
        <f t="shared" si="6"/>
        <v>230000</v>
      </c>
      <c r="U8" s="10">
        <f t="shared" si="7"/>
        <v>-135660.37735849054</v>
      </c>
      <c r="V8" s="3"/>
      <c r="W8" s="13"/>
      <c r="Y8" s="3">
        <f>X8/$BN8</f>
        <v>0</v>
      </c>
      <c r="Z8" s="10">
        <f>Q8+X8</f>
        <v>-165000</v>
      </c>
      <c r="AA8" s="3">
        <f t="shared" si="8"/>
        <v>-0.77830188679245282</v>
      </c>
      <c r="AB8" s="13"/>
      <c r="AD8" s="3">
        <f>AC8/$BN8</f>
        <v>0</v>
      </c>
      <c r="AE8" s="10">
        <f>Z8+AC8</f>
        <v>-165000</v>
      </c>
      <c r="AF8" s="3">
        <f t="shared" si="9"/>
        <v>-0.77830188679245282</v>
      </c>
      <c r="AG8" s="13"/>
      <c r="AH8" s="4"/>
      <c r="AI8" s="3">
        <f>AH8/$BN8</f>
        <v>0</v>
      </c>
      <c r="AJ8" s="10">
        <f>AE8+AH8</f>
        <v>-165000</v>
      </c>
      <c r="AK8" s="3">
        <f t="shared" si="10"/>
        <v>-0.77830188679245282</v>
      </c>
      <c r="AL8" s="13"/>
      <c r="AN8" s="3">
        <f>AM8/$BN8</f>
        <v>0</v>
      </c>
      <c r="AO8" s="10">
        <f>AJ8+AM8</f>
        <v>-165000</v>
      </c>
      <c r="AP8" s="3">
        <f t="shared" si="11"/>
        <v>-0.77830188679245282</v>
      </c>
      <c r="AQ8" s="13"/>
      <c r="AS8" s="3">
        <f>AR8/$BN8</f>
        <v>0</v>
      </c>
      <c r="AT8" s="10">
        <f>AO8+AR8</f>
        <v>-165000</v>
      </c>
      <c r="AU8" s="3">
        <f t="shared" si="12"/>
        <v>-0.77830188679245282</v>
      </c>
      <c r="AV8" s="13"/>
      <c r="AX8" s="3">
        <f>AW8/$BN8</f>
        <v>0</v>
      </c>
      <c r="AY8" s="10">
        <f>AT8+AW8</f>
        <v>-165000</v>
      </c>
      <c r="AZ8" s="3">
        <f t="shared" si="13"/>
        <v>-0.77830188679245282</v>
      </c>
      <c r="BA8" s="13"/>
      <c r="BB8" s="2">
        <v>32000</v>
      </c>
      <c r="BC8" s="3">
        <f>BB8/$BN8</f>
        <v>0.15094339622641509</v>
      </c>
      <c r="BD8" s="10">
        <f>AY8+BB8</f>
        <v>-133000</v>
      </c>
      <c r="BE8" s="3">
        <f t="shared" si="14"/>
        <v>-0.62735849056603776</v>
      </c>
      <c r="BF8" s="13"/>
      <c r="BG8" s="2">
        <v>65000</v>
      </c>
      <c r="BH8" s="3">
        <f>BG8/$BN8</f>
        <v>0.30660377358490565</v>
      </c>
      <c r="BI8" s="10">
        <f>BD8+BG8</f>
        <v>-68000</v>
      </c>
      <c r="BJ8" s="3">
        <f t="shared" si="15"/>
        <v>-0.32075471698113206</v>
      </c>
      <c r="BK8" s="13"/>
      <c r="BL8" s="2">
        <v>15000</v>
      </c>
      <c r="BM8" s="3">
        <f>BL8/$BN8</f>
        <v>7.0754716981132074E-2</v>
      </c>
      <c r="BN8" s="2">
        <f>BL8+BG8+BB8+AW8+AR8+AM8+AH8+AC8+X8+O8+G8+C8</f>
        <v>212000</v>
      </c>
      <c r="BO8" s="3">
        <f>BM8+BH8+BC8+AX8+AS8+AN8+AI8+AD8+Y8+P8+I8+E8</f>
        <v>200000.52830188681</v>
      </c>
    </row>
    <row r="9" spans="1:67" s="2" customFormat="1" x14ac:dyDescent="0.35">
      <c r="A9" s="2" t="s">
        <v>4</v>
      </c>
      <c r="B9" s="2">
        <v>850000</v>
      </c>
      <c r="C9" s="2">
        <v>56000</v>
      </c>
      <c r="D9" s="2">
        <v>76000</v>
      </c>
      <c r="E9" s="15">
        <f t="shared" si="0"/>
        <v>-20000</v>
      </c>
      <c r="F9" s="12"/>
      <c r="G9" s="2">
        <f>B9*Average!F8</f>
        <v>72985.468956406869</v>
      </c>
      <c r="H9" s="2">
        <v>82500</v>
      </c>
      <c r="I9" s="15">
        <f t="shared" si="1"/>
        <v>-9514.5310435931315</v>
      </c>
      <c r="J9" s="17"/>
      <c r="K9" s="10">
        <f>B9*Average!H8</f>
        <v>135865.2575957728</v>
      </c>
      <c r="L9" s="10">
        <f t="shared" si="2"/>
        <v>158500</v>
      </c>
      <c r="M9" s="10">
        <f t="shared" si="3"/>
        <v>-22634.742404227203</v>
      </c>
      <c r="N9" s="13"/>
      <c r="O9" s="2">
        <v>52000</v>
      </c>
      <c r="P9" s="19">
        <v>145500</v>
      </c>
      <c r="Q9" s="10">
        <f t="shared" si="4"/>
        <v>-93500</v>
      </c>
      <c r="R9" s="3"/>
      <c r="S9" s="10">
        <f t="shared" si="5"/>
        <v>187865.2575957728</v>
      </c>
      <c r="T9" s="19">
        <f t="shared" si="6"/>
        <v>304000</v>
      </c>
      <c r="U9" s="10">
        <f t="shared" si="7"/>
        <v>-116134.7424042272</v>
      </c>
      <c r="V9" s="3"/>
      <c r="W9" s="13"/>
      <c r="X9" s="8">
        <v>76000</v>
      </c>
      <c r="Y9" s="3">
        <f>X9/$BN9</f>
        <v>9.9348292332505597E-2</v>
      </c>
      <c r="Z9" s="10">
        <f>Q9+X9</f>
        <v>-17500</v>
      </c>
      <c r="AA9" s="3">
        <f t="shared" si="8"/>
        <v>-2.287625152393221E-2</v>
      </c>
      <c r="AB9" s="13"/>
      <c r="AC9" s="2">
        <v>23000</v>
      </c>
      <c r="AD9" s="3">
        <f>AC9/$BN9</f>
        <v>3.0065930574310906E-2</v>
      </c>
      <c r="AE9" s="10">
        <f>Z9+AC9</f>
        <v>5500</v>
      </c>
      <c r="AF9" s="3">
        <f t="shared" si="9"/>
        <v>7.1896790503786943E-3</v>
      </c>
      <c r="AG9" s="13"/>
      <c r="AH9" s="2">
        <v>85000</v>
      </c>
      <c r="AI9" s="3">
        <f>AH9/$BN9</f>
        <v>0.11111322168767074</v>
      </c>
      <c r="AJ9" s="10">
        <f>AE9+AH9</f>
        <v>90500</v>
      </c>
      <c r="AK9" s="3">
        <f t="shared" si="10"/>
        <v>0.11830290073804943</v>
      </c>
      <c r="AL9" s="13"/>
      <c r="AM9" s="2">
        <v>43000</v>
      </c>
      <c r="AN9" s="3">
        <f>AM9/$BN9</f>
        <v>5.6210218030233426E-2</v>
      </c>
      <c r="AO9" s="10">
        <f>AJ9+AM9</f>
        <v>133500</v>
      </c>
      <c r="AP9" s="3">
        <f t="shared" si="11"/>
        <v>0.17451311876828285</v>
      </c>
      <c r="AQ9" s="13"/>
      <c r="AR9" s="2">
        <v>56000</v>
      </c>
      <c r="AS9" s="3">
        <f>AR9/$BN9</f>
        <v>7.3204004876583073E-2</v>
      </c>
      <c r="AT9" s="10">
        <f>AO9+AR9</f>
        <v>189500</v>
      </c>
      <c r="AU9" s="3">
        <f t="shared" si="12"/>
        <v>0.24771712364486592</v>
      </c>
      <c r="AV9" s="13"/>
      <c r="AW9" s="2">
        <v>65000</v>
      </c>
      <c r="AX9" s="3">
        <f>AW9/$BN9</f>
        <v>8.4968934231748214E-2</v>
      </c>
      <c r="AY9" s="10">
        <f>AT9+AW9</f>
        <v>254500</v>
      </c>
      <c r="AZ9" s="3">
        <f t="shared" si="13"/>
        <v>0.33268605787661415</v>
      </c>
      <c r="BA9" s="13"/>
      <c r="BB9" s="8">
        <v>86000</v>
      </c>
      <c r="BC9" s="3">
        <f>BB9/$BN9</f>
        <v>0.11242043606046685</v>
      </c>
      <c r="BD9" s="10">
        <f>AY9+BB9</f>
        <v>340500</v>
      </c>
      <c r="BE9" s="3">
        <f t="shared" si="14"/>
        <v>0.44510649393708102</v>
      </c>
      <c r="BF9" s="13"/>
      <c r="BG9" s="8">
        <v>112000</v>
      </c>
      <c r="BH9" s="3">
        <f>BG9/$BN9</f>
        <v>0.14640800975316615</v>
      </c>
      <c r="BI9" s="10">
        <f>BD9+BG9</f>
        <v>452500</v>
      </c>
      <c r="BJ9" s="3">
        <f t="shared" si="15"/>
        <v>0.59151450369024716</v>
      </c>
      <c r="BK9" s="13"/>
      <c r="BL9" s="2">
        <v>38000</v>
      </c>
      <c r="BM9" s="3">
        <f>BL9/$BN9</f>
        <v>4.9674146166252799E-2</v>
      </c>
      <c r="BN9" s="2">
        <f>BL9+BG9+BB9+AW9+AR9+AM9+AH9+AC9+X9+O9+G9+C9</f>
        <v>764985.46895640693</v>
      </c>
      <c r="BO9" s="3">
        <f>BM9+BH9+BC9+AX9+AS9+AN9+AI9+AD9+Y9+P9+I9+E9</f>
        <v>115986.23236960059</v>
      </c>
    </row>
    <row r="10" spans="1:67" s="2" customFormat="1" x14ac:dyDescent="0.35">
      <c r="E10" s="15"/>
      <c r="F10" s="12"/>
      <c r="I10" s="15"/>
      <c r="J10" s="17"/>
      <c r="K10" s="10"/>
      <c r="L10" s="10"/>
      <c r="M10" s="10"/>
      <c r="N10" s="13"/>
      <c r="P10" s="10"/>
      <c r="Q10" s="10"/>
      <c r="R10" s="10"/>
      <c r="S10" s="10"/>
      <c r="T10" s="10"/>
      <c r="U10" s="10"/>
      <c r="V10" s="10"/>
      <c r="W10" s="13"/>
      <c r="Y10" s="3"/>
      <c r="Z10" s="10"/>
      <c r="AA10" s="10"/>
      <c r="AB10" s="13"/>
      <c r="AD10" s="3"/>
      <c r="AE10" s="10"/>
      <c r="AF10" s="10"/>
      <c r="AG10" s="13"/>
      <c r="AI10" s="3"/>
      <c r="AJ10" s="10"/>
      <c r="AK10" s="10"/>
      <c r="AL10" s="13"/>
      <c r="AN10" s="3"/>
      <c r="AO10" s="10"/>
      <c r="AP10" s="10"/>
      <c r="AQ10" s="13"/>
      <c r="AS10" s="3"/>
      <c r="AT10" s="10"/>
      <c r="AU10" s="10"/>
      <c r="AV10" s="13"/>
      <c r="AX10" s="3"/>
      <c r="AY10" s="10"/>
      <c r="AZ10" s="10"/>
      <c r="BA10" s="13"/>
      <c r="BC10" s="3"/>
      <c r="BD10" s="10"/>
      <c r="BE10" s="10"/>
      <c r="BF10" s="13"/>
      <c r="BH10" s="3"/>
      <c r="BI10" s="10"/>
      <c r="BJ10" s="10"/>
      <c r="BK10" s="13"/>
      <c r="BM10" s="3"/>
      <c r="BO10" s="3"/>
    </row>
    <row r="11" spans="1:67" s="2" customFormat="1" x14ac:dyDescent="0.35">
      <c r="B11" s="2">
        <f>SUM(B6:B10)</f>
        <v>4075000</v>
      </c>
      <c r="C11" s="2">
        <f>SUM(C6:C10)</f>
        <v>461957.62245459546</v>
      </c>
      <c r="D11" s="2">
        <f>SUM(D6:D10)</f>
        <v>400500</v>
      </c>
      <c r="E11" s="15">
        <f t="shared" si="0"/>
        <v>61457.622454595461</v>
      </c>
      <c r="F11" s="12"/>
      <c r="G11" s="2">
        <f>SUM(G6:G10)</f>
        <v>268868.74955317471</v>
      </c>
      <c r="H11" s="2">
        <f>SUM(H6:H10)</f>
        <v>290500</v>
      </c>
      <c r="I11" s="15">
        <f t="shared" si="1"/>
        <v>-21631.250446825288</v>
      </c>
      <c r="J11" s="17"/>
      <c r="K11" s="10">
        <f>SUM(K6:K10)</f>
        <v>747283.25030711526</v>
      </c>
      <c r="L11" s="10">
        <f>SUM(L6:L10)</f>
        <v>691000</v>
      </c>
      <c r="M11" s="10">
        <f t="shared" si="3"/>
        <v>56283.250307115261</v>
      </c>
      <c r="N11" s="13"/>
      <c r="O11" s="2">
        <f>SUM(O6:O10)</f>
        <v>229525.59163456247</v>
      </c>
      <c r="P11" s="10">
        <f>SUM(P6:P10)</f>
        <v>516500</v>
      </c>
      <c r="Q11" s="10">
        <f t="shared" ref="Q11" si="16">O11-P11</f>
        <v>-286974.40836543753</v>
      </c>
      <c r="R11" s="3"/>
      <c r="S11" s="10">
        <f t="shared" ref="S11:T11" si="17">SUM(S6:S10)</f>
        <v>976808.84194167773</v>
      </c>
      <c r="T11" s="10">
        <f t="shared" si="17"/>
        <v>1207500</v>
      </c>
      <c r="U11" s="10">
        <f t="shared" ref="U11" si="18">S11-T11</f>
        <v>-230691.15805832227</v>
      </c>
      <c r="V11" s="3"/>
      <c r="W11" s="13"/>
      <c r="X11" s="2">
        <f>SUM(X6:X10)</f>
        <v>203000</v>
      </c>
      <c r="Y11" s="3">
        <f>X11/$BN11</f>
        <v>5.2967318362743196E-2</v>
      </c>
      <c r="Z11" s="10">
        <f>Q11+X11</f>
        <v>-83974.408365437528</v>
      </c>
      <c r="AA11" s="3">
        <f t="shared" si="8"/>
        <v>-2.191083360697111E-2</v>
      </c>
      <c r="AB11" s="13"/>
      <c r="AC11" s="2">
        <f>SUM(AC6:AC10)</f>
        <v>174400</v>
      </c>
      <c r="AD11" s="3">
        <f>AC11/$BN11</f>
        <v>4.5504927696859182E-2</v>
      </c>
      <c r="AE11" s="10">
        <f>Z11+AC11</f>
        <v>90425.591634562472</v>
      </c>
      <c r="AF11" s="3">
        <f t="shared" si="9"/>
        <v>2.3594094089888072E-2</v>
      </c>
      <c r="AG11" s="13"/>
      <c r="AH11" s="2">
        <f>SUM(AH6:AH10)</f>
        <v>263600</v>
      </c>
      <c r="AI11" s="3">
        <f>AH11/$BN11</f>
        <v>6.8779237046399544E-2</v>
      </c>
      <c r="AJ11" s="10">
        <f>AE11+AH11</f>
        <v>354025.59163456247</v>
      </c>
      <c r="AK11" s="3">
        <f t="shared" si="10"/>
        <v>9.2373331136287609E-2</v>
      </c>
      <c r="AL11" s="13"/>
      <c r="AM11" s="2">
        <f>SUM(AM6:AM10)</f>
        <v>165200</v>
      </c>
      <c r="AN11" s="3">
        <f>AM11/$BN11</f>
        <v>4.3104438391749635E-2</v>
      </c>
      <c r="AO11" s="10">
        <f>AJ11+AM11</f>
        <v>519225.59163456247</v>
      </c>
      <c r="AP11" s="3">
        <f t="shared" si="11"/>
        <v>0.13547776952803725</v>
      </c>
      <c r="AQ11" s="13"/>
      <c r="AR11" s="2">
        <f>SUM(AR6:AR10)</f>
        <v>218000</v>
      </c>
      <c r="AS11" s="3">
        <f>AR11/$BN11</f>
        <v>5.6881159621073978E-2</v>
      </c>
      <c r="AT11" s="10">
        <f>AO11+AR11</f>
        <v>737225.59163456247</v>
      </c>
      <c r="AU11" s="3">
        <f t="shared" si="12"/>
        <v>0.19235892914911121</v>
      </c>
      <c r="AV11" s="13"/>
      <c r="AW11" s="2">
        <f>SUM(AW6:AW10)</f>
        <v>412000</v>
      </c>
      <c r="AX11" s="3">
        <f>AW11/$BN11</f>
        <v>0.1075001732288187</v>
      </c>
      <c r="AY11" s="10">
        <f>AT11+AW11</f>
        <v>1149225.5916345625</v>
      </c>
      <c r="AZ11" s="3">
        <f t="shared" si="13"/>
        <v>0.2998591023779299</v>
      </c>
      <c r="BA11" s="13"/>
      <c r="BB11" s="2">
        <f>SUM(BB6:BB10)</f>
        <v>540000</v>
      </c>
      <c r="BC11" s="3">
        <f>BB11/$BN11</f>
        <v>0.140898285299908</v>
      </c>
      <c r="BD11" s="10">
        <f>AY11+BB11</f>
        <v>1689225.5916345625</v>
      </c>
      <c r="BE11" s="3">
        <f t="shared" si="14"/>
        <v>0.44075738767783795</v>
      </c>
      <c r="BF11" s="13"/>
      <c r="BG11" s="2">
        <f>SUM(BG6:BG10)</f>
        <v>467000</v>
      </c>
      <c r="BH11" s="3">
        <f>BG11/$BN11</f>
        <v>0.1218509245093649</v>
      </c>
      <c r="BI11" s="10">
        <f>BD11+BG11</f>
        <v>2156225.5916345622</v>
      </c>
      <c r="BJ11" s="3">
        <f t="shared" si="15"/>
        <v>0.56260831218720275</v>
      </c>
      <c r="BK11" s="13"/>
      <c r="BL11" s="2">
        <f>SUM(BL6:BL10)</f>
        <v>429000</v>
      </c>
      <c r="BM11" s="3">
        <f>BL11/$BN11</f>
        <v>0.11193585998826025</v>
      </c>
      <c r="BN11" s="2">
        <f>BL11+BG11+BB11+AW11+AR11+AM11+AH11+AC11+X11+O11+G11+C11</f>
        <v>3832551.9636423322</v>
      </c>
      <c r="BO11" s="3">
        <f>BM11+BH11+BC11+AX11+AS11+AN11+AI11+AD11+Y11+P11+I11+E11</f>
        <v>556327.12143009435</v>
      </c>
    </row>
    <row r="12" spans="1:67" x14ac:dyDescent="0.35">
      <c r="J12" s="16"/>
    </row>
    <row r="13" spans="1:67" x14ac:dyDescent="0.35">
      <c r="J13" s="16"/>
    </row>
    <row r="14" spans="1:67" x14ac:dyDescent="0.35">
      <c r="A14" s="5" t="s">
        <v>3</v>
      </c>
      <c r="B14" s="5" t="s">
        <v>27</v>
      </c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 t="s">
        <v>25</v>
      </c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</row>
    <row r="15" spans="1:67" x14ac:dyDescent="0.35">
      <c r="A15" s="7" t="s">
        <v>1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 t="s">
        <v>33</v>
      </c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 t="s">
        <v>18</v>
      </c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</row>
    <row r="16" spans="1:67" x14ac:dyDescent="0.35">
      <c r="A16" s="9" t="s">
        <v>4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 t="s">
        <v>19</v>
      </c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 t="s">
        <v>20</v>
      </c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</row>
  </sheetData>
  <mergeCells count="33">
    <mergeCell ref="C3:E3"/>
    <mergeCell ref="X4:AA4"/>
    <mergeCell ref="AH4:AK4"/>
    <mergeCell ref="AM4:AP4"/>
    <mergeCell ref="G3:M3"/>
    <mergeCell ref="O3:U3"/>
    <mergeCell ref="O4:Q4"/>
    <mergeCell ref="S4:U4"/>
    <mergeCell ref="AT5:AU5"/>
    <mergeCell ref="AC5:AD5"/>
    <mergeCell ref="AH5:AI5"/>
    <mergeCell ref="AJ5:AK5"/>
    <mergeCell ref="AM5:AN5"/>
    <mergeCell ref="AO5:AP5"/>
    <mergeCell ref="AR5:AS5"/>
    <mergeCell ref="X5:Y5"/>
    <mergeCell ref="Z5:AA5"/>
    <mergeCell ref="AR4:AU4"/>
    <mergeCell ref="BI5:BJ5"/>
    <mergeCell ref="BL5:BM5"/>
    <mergeCell ref="BN5:BO5"/>
    <mergeCell ref="G4:I4"/>
    <mergeCell ref="K4:M4"/>
    <mergeCell ref="AW5:AX5"/>
    <mergeCell ref="AY5:AZ5"/>
    <mergeCell ref="BB5:BC5"/>
    <mergeCell ref="BD5:BE5"/>
    <mergeCell ref="BG5:BH5"/>
    <mergeCell ref="AW4:AZ4"/>
    <mergeCell ref="BB4:BE4"/>
    <mergeCell ref="BG4:BJ4"/>
    <mergeCell ref="BL4:BM4"/>
    <mergeCell ref="BN4:BO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Average</vt:lpstr>
      <vt:lpstr>Budget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 Schiele</dc:creator>
  <cp:lastModifiedBy>Michelle Reinhardt</cp:lastModifiedBy>
  <dcterms:created xsi:type="dcterms:W3CDTF">2026-09-12T08:16:48Z</dcterms:created>
  <dcterms:modified xsi:type="dcterms:W3CDTF">2026-09-29T13:56:32Z</dcterms:modified>
</cp:coreProperties>
</file>